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1102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Rekapitulace!$G$31</definedName>
    <definedName name="Dodavka0">Položky!#REF!</definedName>
    <definedName name="HSV">Rekapitulace!$E$31</definedName>
    <definedName name="HSV0">Položky!#REF!</definedName>
    <definedName name="HZS">Rekapitulace!$I$31</definedName>
    <definedName name="HZS0">Položky!#REF!</definedName>
    <definedName name="JKSO">'Krycí list'!$G$2</definedName>
    <definedName name="MJ">'Krycí list'!$G$5</definedName>
    <definedName name="Mont">Rekapitulace!$H$31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Položky!$A$1:$G$564</definedName>
    <definedName name="_xlnm.Print_Area" localSheetId="1">Rekapitulace!$A$1:$I$47</definedName>
    <definedName name="PocetMJ">'Krycí list'!$G$6</definedName>
    <definedName name="Poznamka">'Krycí list'!$B$37</definedName>
    <definedName name="Projektant">'Krycí list'!$C$8</definedName>
    <definedName name="PSV">Rekapitulace!$F$31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Rekapitulace!$H$46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5621" fullCalcOnLoad="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563" i="3"/>
  <c r="BD563" i="3"/>
  <c r="BC563" i="3"/>
  <c r="BB563" i="3"/>
  <c r="G563" i="3"/>
  <c r="BA563" i="3" s="1"/>
  <c r="BE562" i="3"/>
  <c r="BD562" i="3"/>
  <c r="BC562" i="3"/>
  <c r="BB562" i="3"/>
  <c r="G562" i="3"/>
  <c r="BA562" i="3" s="1"/>
  <c r="BE561" i="3"/>
  <c r="BD561" i="3"/>
  <c r="BC561" i="3"/>
  <c r="BB561" i="3"/>
  <c r="G561" i="3"/>
  <c r="BA561" i="3" s="1"/>
  <c r="BE560" i="3"/>
  <c r="BD560" i="3"/>
  <c r="BC560" i="3"/>
  <c r="BB560" i="3"/>
  <c r="G560" i="3"/>
  <c r="BA560" i="3" s="1"/>
  <c r="BE559" i="3"/>
  <c r="BD559" i="3"/>
  <c r="BC559" i="3"/>
  <c r="BB559" i="3"/>
  <c r="G559" i="3"/>
  <c r="BA559" i="3" s="1"/>
  <c r="BE558" i="3"/>
  <c r="BD558" i="3"/>
  <c r="BC558" i="3"/>
  <c r="BB558" i="3"/>
  <c r="G558" i="3"/>
  <c r="BA558" i="3" s="1"/>
  <c r="BE557" i="3"/>
  <c r="BD557" i="3"/>
  <c r="BC557" i="3"/>
  <c r="BB557" i="3"/>
  <c r="G557" i="3"/>
  <c r="B30" i="2"/>
  <c r="A30" i="2"/>
  <c r="BE564" i="3"/>
  <c r="I30" i="2" s="1"/>
  <c r="BC564" i="3"/>
  <c r="G30" i="2" s="1"/>
  <c r="C564" i="3"/>
  <c r="BE554" i="3"/>
  <c r="BC554" i="3"/>
  <c r="BB554" i="3"/>
  <c r="BA554" i="3"/>
  <c r="G554" i="3"/>
  <c r="BD554" i="3" s="1"/>
  <c r="BE553" i="3"/>
  <c r="BC553" i="3"/>
  <c r="BB553" i="3"/>
  <c r="BA553" i="3"/>
  <c r="G553" i="3"/>
  <c r="G555" i="3" s="1"/>
  <c r="B29" i="2"/>
  <c r="A29" i="2"/>
  <c r="BE555" i="3"/>
  <c r="I29" i="2" s="1"/>
  <c r="BC555" i="3"/>
  <c r="G29" i="2" s="1"/>
  <c r="BA555" i="3"/>
  <c r="E29" i="2" s="1"/>
  <c r="C555" i="3"/>
  <c r="BE550" i="3"/>
  <c r="BD550" i="3"/>
  <c r="BC550" i="3"/>
  <c r="BB550" i="3"/>
  <c r="BA550" i="3"/>
  <c r="G550" i="3"/>
  <c r="BE518" i="3"/>
  <c r="BD518" i="3"/>
  <c r="BD551" i="3" s="1"/>
  <c r="H28" i="2" s="1"/>
  <c r="BC518" i="3"/>
  <c r="BA518" i="3"/>
  <c r="G518" i="3"/>
  <c r="G551" i="3" s="1"/>
  <c r="B28" i="2"/>
  <c r="A28" i="2"/>
  <c r="BE551" i="3"/>
  <c r="I28" i="2" s="1"/>
  <c r="BC551" i="3"/>
  <c r="G28" i="2" s="1"/>
  <c r="BA551" i="3"/>
  <c r="E28" i="2" s="1"/>
  <c r="C551" i="3"/>
  <c r="BE514" i="3"/>
  <c r="BD514" i="3"/>
  <c r="BD516" i="3" s="1"/>
  <c r="H27" i="2" s="1"/>
  <c r="BC514" i="3"/>
  <c r="BB514" i="3"/>
  <c r="BB516" i="3" s="1"/>
  <c r="BA514" i="3"/>
  <c r="G514" i="3"/>
  <c r="G516" i="3" s="1"/>
  <c r="F27" i="2"/>
  <c r="B27" i="2"/>
  <c r="A27" i="2"/>
  <c r="BE516" i="3"/>
  <c r="I27" i="2" s="1"/>
  <c r="BC516" i="3"/>
  <c r="G27" i="2" s="1"/>
  <c r="BA516" i="3"/>
  <c r="E27" i="2" s="1"/>
  <c r="C516" i="3"/>
  <c r="BE511" i="3"/>
  <c r="BD511" i="3"/>
  <c r="BC511" i="3"/>
  <c r="BA511" i="3"/>
  <c r="G511" i="3"/>
  <c r="BB511" i="3" s="1"/>
  <c r="BE509" i="3"/>
  <c r="BD509" i="3"/>
  <c r="BC509" i="3"/>
  <c r="BB509" i="3"/>
  <c r="BA509" i="3"/>
  <c r="G509" i="3"/>
  <c r="BE507" i="3"/>
  <c r="BD507" i="3"/>
  <c r="BC507" i="3"/>
  <c r="BA507" i="3"/>
  <c r="G507" i="3"/>
  <c r="BB507" i="3" s="1"/>
  <c r="BE503" i="3"/>
  <c r="BD503" i="3"/>
  <c r="BC503" i="3"/>
  <c r="BB503" i="3"/>
  <c r="BA503" i="3"/>
  <c r="G503" i="3"/>
  <c r="BE501" i="3"/>
  <c r="BD501" i="3"/>
  <c r="BC501" i="3"/>
  <c r="BA501" i="3"/>
  <c r="G501" i="3"/>
  <c r="BB501" i="3" s="1"/>
  <c r="BE500" i="3"/>
  <c r="BD500" i="3"/>
  <c r="BC500" i="3"/>
  <c r="BB500" i="3"/>
  <c r="BA500" i="3"/>
  <c r="G500" i="3"/>
  <c r="BE491" i="3"/>
  <c r="BD491" i="3"/>
  <c r="BD512" i="3" s="1"/>
  <c r="H26" i="2" s="1"/>
  <c r="BC491" i="3"/>
  <c r="BA491" i="3"/>
  <c r="G491" i="3"/>
  <c r="G512" i="3" s="1"/>
  <c r="B26" i="2"/>
  <c r="A26" i="2"/>
  <c r="BE512" i="3"/>
  <c r="I26" i="2" s="1"/>
  <c r="BC512" i="3"/>
  <c r="G26" i="2" s="1"/>
  <c r="BA512" i="3"/>
  <c r="E26" i="2" s="1"/>
  <c r="C512" i="3"/>
  <c r="BE488" i="3"/>
  <c r="BD488" i="3"/>
  <c r="BC488" i="3"/>
  <c r="BB488" i="3"/>
  <c r="BA488" i="3"/>
  <c r="G488" i="3"/>
  <c r="BE481" i="3"/>
  <c r="BD481" i="3"/>
  <c r="BC481" i="3"/>
  <c r="BA481" i="3"/>
  <c r="G481" i="3"/>
  <c r="BB481" i="3" s="1"/>
  <c r="BE463" i="3"/>
  <c r="BD463" i="3"/>
  <c r="BC463" i="3"/>
  <c r="BB463" i="3"/>
  <c r="BA463" i="3"/>
  <c r="G463" i="3"/>
  <c r="BE454" i="3"/>
  <c r="BD454" i="3"/>
  <c r="BC454" i="3"/>
  <c r="BA454" i="3"/>
  <c r="G454" i="3"/>
  <c r="BB454" i="3" s="1"/>
  <c r="BE452" i="3"/>
  <c r="BD452" i="3"/>
  <c r="BC452" i="3"/>
  <c r="BB452" i="3"/>
  <c r="BA452" i="3"/>
  <c r="G452" i="3"/>
  <c r="BE450" i="3"/>
  <c r="BD450" i="3"/>
  <c r="BC450" i="3"/>
  <c r="BA450" i="3"/>
  <c r="G450" i="3"/>
  <c r="BB450" i="3" s="1"/>
  <c r="BE440" i="3"/>
  <c r="BD440" i="3"/>
  <c r="BC440" i="3"/>
  <c r="BB440" i="3"/>
  <c r="BA440" i="3"/>
  <c r="G440" i="3"/>
  <c r="BE423" i="3"/>
  <c r="BD423" i="3"/>
  <c r="BC423" i="3"/>
  <c r="BA423" i="3"/>
  <c r="G423" i="3"/>
  <c r="BB423" i="3" s="1"/>
  <c r="BE421" i="3"/>
  <c r="BD421" i="3"/>
  <c r="BC421" i="3"/>
  <c r="BB421" i="3"/>
  <c r="BA421" i="3"/>
  <c r="G421" i="3"/>
  <c r="BE415" i="3"/>
  <c r="BD415" i="3"/>
  <c r="BD489" i="3" s="1"/>
  <c r="H25" i="2" s="1"/>
  <c r="BC415" i="3"/>
  <c r="BA415" i="3"/>
  <c r="G415" i="3"/>
  <c r="G489" i="3" s="1"/>
  <c r="B25" i="2"/>
  <c r="A25" i="2"/>
  <c r="BE489" i="3"/>
  <c r="I25" i="2" s="1"/>
  <c r="BC489" i="3"/>
  <c r="G25" i="2" s="1"/>
  <c r="BA489" i="3"/>
  <c r="E25" i="2" s="1"/>
  <c r="C489" i="3"/>
  <c r="BE412" i="3"/>
  <c r="BD412" i="3"/>
  <c r="BC412" i="3"/>
  <c r="BB412" i="3"/>
  <c r="BA412" i="3"/>
  <c r="G412" i="3"/>
  <c r="BE410" i="3"/>
  <c r="BD410" i="3"/>
  <c r="BC410" i="3"/>
  <c r="BA410" i="3"/>
  <c r="G410" i="3"/>
  <c r="BB410" i="3" s="1"/>
  <c r="BE407" i="3"/>
  <c r="BD407" i="3"/>
  <c r="BC407" i="3"/>
  <c r="BB407" i="3"/>
  <c r="BA407" i="3"/>
  <c r="G407" i="3"/>
  <c r="BE402" i="3"/>
  <c r="BD402" i="3"/>
  <c r="BC402" i="3"/>
  <c r="BA402" i="3"/>
  <c r="G402" i="3"/>
  <c r="BB402" i="3" s="1"/>
  <c r="BE401" i="3"/>
  <c r="BD401" i="3"/>
  <c r="BC401" i="3"/>
  <c r="BB401" i="3"/>
  <c r="BA401" i="3"/>
  <c r="G401" i="3"/>
  <c r="BE396" i="3"/>
  <c r="BD396" i="3"/>
  <c r="BC396" i="3"/>
  <c r="BA396" i="3"/>
  <c r="G396" i="3"/>
  <c r="BB396" i="3" s="1"/>
  <c r="BE394" i="3"/>
  <c r="BD394" i="3"/>
  <c r="BC394" i="3"/>
  <c r="BB394" i="3"/>
  <c r="BA394" i="3"/>
  <c r="G394" i="3"/>
  <c r="B24" i="2"/>
  <c r="A24" i="2"/>
  <c r="BE413" i="3"/>
  <c r="I24" i="2" s="1"/>
  <c r="BC413" i="3"/>
  <c r="G24" i="2" s="1"/>
  <c r="BA413" i="3"/>
  <c r="E24" i="2" s="1"/>
  <c r="C413" i="3"/>
  <c r="BE391" i="3"/>
  <c r="BD391" i="3"/>
  <c r="BC391" i="3"/>
  <c r="BA391" i="3"/>
  <c r="G391" i="3"/>
  <c r="BB391" i="3" s="1"/>
  <c r="BE390" i="3"/>
  <c r="BD390" i="3"/>
  <c r="BC390" i="3"/>
  <c r="BB390" i="3"/>
  <c r="BA390" i="3"/>
  <c r="G390" i="3"/>
  <c r="BE389" i="3"/>
  <c r="BD389" i="3"/>
  <c r="BC389" i="3"/>
  <c r="BA389" i="3"/>
  <c r="G389" i="3"/>
  <c r="BB389" i="3" s="1"/>
  <c r="BE388" i="3"/>
  <c r="BD388" i="3"/>
  <c r="BC388" i="3"/>
  <c r="BB388" i="3"/>
  <c r="BA388" i="3"/>
  <c r="G388" i="3"/>
  <c r="B23" i="2"/>
  <c r="A23" i="2"/>
  <c r="BE392" i="3"/>
  <c r="I23" i="2" s="1"/>
  <c r="BC392" i="3"/>
  <c r="G23" i="2" s="1"/>
  <c r="BA392" i="3"/>
  <c r="E23" i="2" s="1"/>
  <c r="C392" i="3"/>
  <c r="BE385" i="3"/>
  <c r="BD385" i="3"/>
  <c r="BC385" i="3"/>
  <c r="BA385" i="3"/>
  <c r="G385" i="3"/>
  <c r="BB385" i="3" s="1"/>
  <c r="BE384" i="3"/>
  <c r="BD384" i="3"/>
  <c r="BC384" i="3"/>
  <c r="BB384" i="3"/>
  <c r="BA384" i="3"/>
  <c r="G384" i="3"/>
  <c r="BE383" i="3"/>
  <c r="BD383" i="3"/>
  <c r="BD386" i="3" s="1"/>
  <c r="H22" i="2" s="1"/>
  <c r="BC383" i="3"/>
  <c r="BA383" i="3"/>
  <c r="G383" i="3"/>
  <c r="G386" i="3" s="1"/>
  <c r="B22" i="2"/>
  <c r="A22" i="2"/>
  <c r="BE386" i="3"/>
  <c r="I22" i="2" s="1"/>
  <c r="BC386" i="3"/>
  <c r="G22" i="2" s="1"/>
  <c r="BA386" i="3"/>
  <c r="E22" i="2" s="1"/>
  <c r="C386" i="3"/>
  <c r="BE380" i="3"/>
  <c r="BD380" i="3"/>
  <c r="BC380" i="3"/>
  <c r="BB380" i="3"/>
  <c r="BA380" i="3"/>
  <c r="G380" i="3"/>
  <c r="BE379" i="3"/>
  <c r="BD379" i="3"/>
  <c r="BC379" i="3"/>
  <c r="BA379" i="3"/>
  <c r="G379" i="3"/>
  <c r="BB379" i="3" s="1"/>
  <c r="BE378" i="3"/>
  <c r="BD378" i="3"/>
  <c r="BC378" i="3"/>
  <c r="BB378" i="3"/>
  <c r="BA378" i="3"/>
  <c r="G378" i="3"/>
  <c r="BE377" i="3"/>
  <c r="BD377" i="3"/>
  <c r="BC377" i="3"/>
  <c r="BA377" i="3"/>
  <c r="G377" i="3"/>
  <c r="BB377" i="3" s="1"/>
  <c r="BE374" i="3"/>
  <c r="BD374" i="3"/>
  <c r="BC374" i="3"/>
  <c r="BB374" i="3"/>
  <c r="BA374" i="3"/>
  <c r="G374" i="3"/>
  <c r="BE371" i="3"/>
  <c r="BD371" i="3"/>
  <c r="BC371" i="3"/>
  <c r="BA371" i="3"/>
  <c r="G371" i="3"/>
  <c r="BB371" i="3" s="1"/>
  <c r="BE367" i="3"/>
  <c r="BD367" i="3"/>
  <c r="BC367" i="3"/>
  <c r="BB367" i="3"/>
  <c r="BA367" i="3"/>
  <c r="G367" i="3"/>
  <c r="BE364" i="3"/>
  <c r="BD364" i="3"/>
  <c r="BC364" i="3"/>
  <c r="BA364" i="3"/>
  <c r="G364" i="3"/>
  <c r="BB364" i="3" s="1"/>
  <c r="BE363" i="3"/>
  <c r="BD363" i="3"/>
  <c r="BC363" i="3"/>
  <c r="BB363" i="3"/>
  <c r="BA363" i="3"/>
  <c r="G363" i="3"/>
  <c r="BE362" i="3"/>
  <c r="BD362" i="3"/>
  <c r="BC362" i="3"/>
  <c r="BA362" i="3"/>
  <c r="G362" i="3"/>
  <c r="BB362" i="3" s="1"/>
  <c r="BE361" i="3"/>
  <c r="BD361" i="3"/>
  <c r="BC361" i="3"/>
  <c r="BB361" i="3"/>
  <c r="BA361" i="3"/>
  <c r="G361" i="3"/>
  <c r="BE360" i="3"/>
  <c r="BD360" i="3"/>
  <c r="BC360" i="3"/>
  <c r="BA360" i="3"/>
  <c r="G360" i="3"/>
  <c r="BB360" i="3" s="1"/>
  <c r="BE359" i="3"/>
  <c r="BD359" i="3"/>
  <c r="BC359" i="3"/>
  <c r="BB359" i="3"/>
  <c r="BA359" i="3"/>
  <c r="G359" i="3"/>
  <c r="BE358" i="3"/>
  <c r="BD358" i="3"/>
  <c r="BC358" i="3"/>
  <c r="BA358" i="3"/>
  <c r="G358" i="3"/>
  <c r="BB358" i="3" s="1"/>
  <c r="BE356" i="3"/>
  <c r="BD356" i="3"/>
  <c r="BC356" i="3"/>
  <c r="BB356" i="3"/>
  <c r="BA356" i="3"/>
  <c r="G356" i="3"/>
  <c r="BE352" i="3"/>
  <c r="BD352" i="3"/>
  <c r="BC352" i="3"/>
  <c r="BA352" i="3"/>
  <c r="G352" i="3"/>
  <c r="BB352" i="3" s="1"/>
  <c r="BE347" i="3"/>
  <c r="BD347" i="3"/>
  <c r="BC347" i="3"/>
  <c r="BB347" i="3"/>
  <c r="BA347" i="3"/>
  <c r="G347" i="3"/>
  <c r="BE346" i="3"/>
  <c r="BD346" i="3"/>
  <c r="BC346" i="3"/>
  <c r="BA346" i="3"/>
  <c r="G346" i="3"/>
  <c r="BB346" i="3" s="1"/>
  <c r="BE343" i="3"/>
  <c r="BD343" i="3"/>
  <c r="BC343" i="3"/>
  <c r="BB343" i="3"/>
  <c r="BA343" i="3"/>
  <c r="G343" i="3"/>
  <c r="B21" i="2"/>
  <c r="A21" i="2"/>
  <c r="BE381" i="3"/>
  <c r="I21" i="2" s="1"/>
  <c r="BC381" i="3"/>
  <c r="G21" i="2" s="1"/>
  <c r="BA381" i="3"/>
  <c r="E21" i="2" s="1"/>
  <c r="C381" i="3"/>
  <c r="BE340" i="3"/>
  <c r="BD340" i="3"/>
  <c r="BC340" i="3"/>
  <c r="BA340" i="3"/>
  <c r="G340" i="3"/>
  <c r="BB340" i="3" s="1"/>
  <c r="BE339" i="3"/>
  <c r="BD339" i="3"/>
  <c r="BC339" i="3"/>
  <c r="BB339" i="3"/>
  <c r="BA339" i="3"/>
  <c r="G339" i="3"/>
  <c r="BE338" i="3"/>
  <c r="BD338" i="3"/>
  <c r="BC338" i="3"/>
  <c r="BA338" i="3"/>
  <c r="G338" i="3"/>
  <c r="BB338" i="3" s="1"/>
  <c r="BE336" i="3"/>
  <c r="BD336" i="3"/>
  <c r="BC336" i="3"/>
  <c r="BB336" i="3"/>
  <c r="BA336" i="3"/>
  <c r="G336" i="3"/>
  <c r="BE335" i="3"/>
  <c r="BE341" i="3" s="1"/>
  <c r="I20" i="2" s="1"/>
  <c r="BD335" i="3"/>
  <c r="BD341" i="3" s="1"/>
  <c r="H20" i="2" s="1"/>
  <c r="BC335" i="3"/>
  <c r="BA335" i="3"/>
  <c r="G335" i="3"/>
  <c r="BB335" i="3" s="1"/>
  <c r="BE333" i="3"/>
  <c r="BD333" i="3"/>
  <c r="BC333" i="3"/>
  <c r="BB333" i="3"/>
  <c r="BA333" i="3"/>
  <c r="G333" i="3"/>
  <c r="G341" i="3" s="1"/>
  <c r="B20" i="2"/>
  <c r="A20" i="2"/>
  <c r="BC341" i="3"/>
  <c r="G20" i="2" s="1"/>
  <c r="BA341" i="3"/>
  <c r="E20" i="2" s="1"/>
  <c r="C341" i="3"/>
  <c r="BE330" i="3"/>
  <c r="BD330" i="3"/>
  <c r="BC330" i="3"/>
  <c r="BA330" i="3"/>
  <c r="G330" i="3"/>
  <c r="BB330" i="3" s="1"/>
  <c r="BE327" i="3"/>
  <c r="BD327" i="3"/>
  <c r="BC327" i="3"/>
  <c r="BB327" i="3"/>
  <c r="BA327" i="3"/>
  <c r="G327" i="3"/>
  <c r="BE326" i="3"/>
  <c r="BD326" i="3"/>
  <c r="BC326" i="3"/>
  <c r="BA326" i="3"/>
  <c r="G326" i="3"/>
  <c r="BB326" i="3" s="1"/>
  <c r="BE324" i="3"/>
  <c r="BD324" i="3"/>
  <c r="BC324" i="3"/>
  <c r="BB324" i="3"/>
  <c r="BA324" i="3"/>
  <c r="G324" i="3"/>
  <c r="BE322" i="3"/>
  <c r="BD322" i="3"/>
  <c r="BC322" i="3"/>
  <c r="BA322" i="3"/>
  <c r="G322" i="3"/>
  <c r="BB322" i="3" s="1"/>
  <c r="BE320" i="3"/>
  <c r="BD320" i="3"/>
  <c r="BC320" i="3"/>
  <c r="BB320" i="3"/>
  <c r="BA320" i="3"/>
  <c r="G320" i="3"/>
  <c r="BE317" i="3"/>
  <c r="BD317" i="3"/>
  <c r="BC317" i="3"/>
  <c r="BA317" i="3"/>
  <c r="G317" i="3"/>
  <c r="BB317" i="3" s="1"/>
  <c r="BE314" i="3"/>
  <c r="BD314" i="3"/>
  <c r="BC314" i="3"/>
  <c r="BB314" i="3"/>
  <c r="BA314" i="3"/>
  <c r="G314" i="3"/>
  <c r="BE312" i="3"/>
  <c r="BD312" i="3"/>
  <c r="BC312" i="3"/>
  <c r="BA312" i="3"/>
  <c r="G312" i="3"/>
  <c r="BB312" i="3" s="1"/>
  <c r="BE310" i="3"/>
  <c r="BD310" i="3"/>
  <c r="BC310" i="3"/>
  <c r="BB310" i="3"/>
  <c r="BA310" i="3"/>
  <c r="G310" i="3"/>
  <c r="BE305" i="3"/>
  <c r="BD305" i="3"/>
  <c r="BC305" i="3"/>
  <c r="BA305" i="3"/>
  <c r="G305" i="3"/>
  <c r="BB305" i="3" s="1"/>
  <c r="BE299" i="3"/>
  <c r="BD299" i="3"/>
  <c r="BC299" i="3"/>
  <c r="BB299" i="3"/>
  <c r="BA299" i="3"/>
  <c r="G299" i="3"/>
  <c r="BE296" i="3"/>
  <c r="BD296" i="3"/>
  <c r="BC296" i="3"/>
  <c r="BA296" i="3"/>
  <c r="G296" i="3"/>
  <c r="BB296" i="3" s="1"/>
  <c r="BE291" i="3"/>
  <c r="BD291" i="3"/>
  <c r="BC291" i="3"/>
  <c r="BB291" i="3"/>
  <c r="BA291" i="3"/>
  <c r="G291" i="3"/>
  <c r="BE287" i="3"/>
  <c r="BD287" i="3"/>
  <c r="BC287" i="3"/>
  <c r="BA287" i="3"/>
  <c r="G287" i="3"/>
  <c r="G331" i="3" s="1"/>
  <c r="E19" i="2"/>
  <c r="B19" i="2"/>
  <c r="A19" i="2"/>
  <c r="BE331" i="3"/>
  <c r="I19" i="2" s="1"/>
  <c r="BD331" i="3"/>
  <c r="H19" i="2" s="1"/>
  <c r="BC331" i="3"/>
  <c r="G19" i="2" s="1"/>
  <c r="BA331" i="3"/>
  <c r="C331" i="3"/>
  <c r="BE284" i="3"/>
  <c r="BD284" i="3"/>
  <c r="BC284" i="3"/>
  <c r="BB284" i="3"/>
  <c r="BA284" i="3"/>
  <c r="G284" i="3"/>
  <c r="BE281" i="3"/>
  <c r="BD281" i="3"/>
  <c r="BD285" i="3" s="1"/>
  <c r="H18" i="2" s="1"/>
  <c r="BC281" i="3"/>
  <c r="BA281" i="3"/>
  <c r="BA285" i="3" s="1"/>
  <c r="E18" i="2" s="1"/>
  <c r="G281" i="3"/>
  <c r="G285" i="3" s="1"/>
  <c r="G18" i="2"/>
  <c r="B18" i="2"/>
  <c r="A18" i="2"/>
  <c r="BE285" i="3"/>
  <c r="I18" i="2" s="1"/>
  <c r="BC285" i="3"/>
  <c r="C285" i="3"/>
  <c r="BE278" i="3"/>
  <c r="BD278" i="3"/>
  <c r="BC278" i="3"/>
  <c r="BA278" i="3"/>
  <c r="G278" i="3"/>
  <c r="BB278" i="3" s="1"/>
  <c r="BE273" i="3"/>
  <c r="BD273" i="3"/>
  <c r="BC273" i="3"/>
  <c r="BB273" i="3"/>
  <c r="BA273" i="3"/>
  <c r="G273" i="3"/>
  <c r="BE267" i="3"/>
  <c r="BD267" i="3"/>
  <c r="BC267" i="3"/>
  <c r="BA267" i="3"/>
  <c r="G267" i="3"/>
  <c r="BB267" i="3" s="1"/>
  <c r="BE260" i="3"/>
  <c r="BD260" i="3"/>
  <c r="BC260" i="3"/>
  <c r="BB260" i="3"/>
  <c r="BA260" i="3"/>
  <c r="G260" i="3"/>
  <c r="BE247" i="3"/>
  <c r="BE279" i="3" s="1"/>
  <c r="I17" i="2" s="1"/>
  <c r="BD247" i="3"/>
  <c r="BD279" i="3" s="1"/>
  <c r="H17" i="2" s="1"/>
  <c r="BC247" i="3"/>
  <c r="BA247" i="3"/>
  <c r="G247" i="3"/>
  <c r="BB247" i="3" s="1"/>
  <c r="BE245" i="3"/>
  <c r="BD245" i="3"/>
  <c r="BC245" i="3"/>
  <c r="BB245" i="3"/>
  <c r="BA245" i="3"/>
  <c r="G245" i="3"/>
  <c r="G279" i="3" s="1"/>
  <c r="B17" i="2"/>
  <c r="A17" i="2"/>
  <c r="BC279" i="3"/>
  <c r="G17" i="2" s="1"/>
  <c r="BA279" i="3"/>
  <c r="E17" i="2" s="1"/>
  <c r="C279" i="3"/>
  <c r="BE242" i="3"/>
  <c r="BD242" i="3"/>
  <c r="BC242" i="3"/>
  <c r="BA242" i="3"/>
  <c r="G242" i="3"/>
  <c r="BB242" i="3" s="1"/>
  <c r="BE241" i="3"/>
  <c r="BD241" i="3"/>
  <c r="BC241" i="3"/>
  <c r="BB241" i="3"/>
  <c r="BA241" i="3"/>
  <c r="G241" i="3"/>
  <c r="BE239" i="3"/>
  <c r="BD239" i="3"/>
  <c r="BC239" i="3"/>
  <c r="BA239" i="3"/>
  <c r="G239" i="3"/>
  <c r="BB239" i="3" s="1"/>
  <c r="BE237" i="3"/>
  <c r="BD237" i="3"/>
  <c r="BC237" i="3"/>
  <c r="BB237" i="3"/>
  <c r="BA237" i="3"/>
  <c r="G237" i="3"/>
  <c r="G16" i="2"/>
  <c r="B16" i="2"/>
  <c r="A16" i="2"/>
  <c r="BE243" i="3"/>
  <c r="I16" i="2" s="1"/>
  <c r="BC243" i="3"/>
  <c r="BA243" i="3"/>
  <c r="E16" i="2" s="1"/>
  <c r="C243" i="3"/>
  <c r="BE233" i="3"/>
  <c r="BD233" i="3"/>
  <c r="BC233" i="3"/>
  <c r="BB233" i="3"/>
  <c r="G233" i="3"/>
  <c r="BA233" i="3" s="1"/>
  <c r="BE231" i="3"/>
  <c r="BD231" i="3"/>
  <c r="BC231" i="3"/>
  <c r="BB231" i="3"/>
  <c r="G231" i="3"/>
  <c r="BA231" i="3" s="1"/>
  <c r="BE228" i="3"/>
  <c r="BE235" i="3" s="1"/>
  <c r="I15" i="2" s="1"/>
  <c r="BD228" i="3"/>
  <c r="BC228" i="3"/>
  <c r="BB228" i="3"/>
  <c r="BA228" i="3"/>
  <c r="G228" i="3"/>
  <c r="BE226" i="3"/>
  <c r="BD226" i="3"/>
  <c r="BC226" i="3"/>
  <c r="BB226" i="3"/>
  <c r="G226" i="3"/>
  <c r="BA226" i="3" s="1"/>
  <c r="BE224" i="3"/>
  <c r="BD224" i="3"/>
  <c r="BC224" i="3"/>
  <c r="BB224" i="3"/>
  <c r="G224" i="3"/>
  <c r="BA224" i="3" s="1"/>
  <c r="BE222" i="3"/>
  <c r="BD222" i="3"/>
  <c r="BC222" i="3"/>
  <c r="BB222" i="3"/>
  <c r="G222" i="3"/>
  <c r="BA222" i="3" s="1"/>
  <c r="BE219" i="3"/>
  <c r="BD219" i="3"/>
  <c r="BC219" i="3"/>
  <c r="BB219" i="3"/>
  <c r="BA219" i="3"/>
  <c r="G219" i="3"/>
  <c r="BE217" i="3"/>
  <c r="BD217" i="3"/>
  <c r="BC217" i="3"/>
  <c r="BB217" i="3"/>
  <c r="G217" i="3"/>
  <c r="BA217" i="3" s="1"/>
  <c r="BE215" i="3"/>
  <c r="BD215" i="3"/>
  <c r="BC215" i="3"/>
  <c r="BB215" i="3"/>
  <c r="G215" i="3"/>
  <c r="BA215" i="3" s="1"/>
  <c r="BE213" i="3"/>
  <c r="BD213" i="3"/>
  <c r="BD235" i="3" s="1"/>
  <c r="H15" i="2" s="1"/>
  <c r="BC213" i="3"/>
  <c r="BB213" i="3"/>
  <c r="G213" i="3"/>
  <c r="BA213" i="3" s="1"/>
  <c r="BA235" i="3" s="1"/>
  <c r="E15" i="2" s="1"/>
  <c r="B15" i="2"/>
  <c r="A15" i="2"/>
  <c r="BC235" i="3"/>
  <c r="G15" i="2" s="1"/>
  <c r="C235" i="3"/>
  <c r="BE205" i="3"/>
  <c r="BD205" i="3"/>
  <c r="BC205" i="3"/>
  <c r="BB205" i="3"/>
  <c r="G205" i="3"/>
  <c r="BA205" i="3" s="1"/>
  <c r="BE201" i="3"/>
  <c r="BD201" i="3"/>
  <c r="BC201" i="3"/>
  <c r="BB201" i="3"/>
  <c r="G201" i="3"/>
  <c r="BA201" i="3" s="1"/>
  <c r="BE199" i="3"/>
  <c r="BD199" i="3"/>
  <c r="BC199" i="3"/>
  <c r="BB199" i="3"/>
  <c r="G199" i="3"/>
  <c r="BA199" i="3" s="1"/>
  <c r="BE197" i="3"/>
  <c r="BD197" i="3"/>
  <c r="BC197" i="3"/>
  <c r="BB197" i="3"/>
  <c r="BA197" i="3"/>
  <c r="G197" i="3"/>
  <c r="BE193" i="3"/>
  <c r="BD193" i="3"/>
  <c r="BC193" i="3"/>
  <c r="BB193" i="3"/>
  <c r="G193" i="3"/>
  <c r="BA193" i="3" s="1"/>
  <c r="BE190" i="3"/>
  <c r="BD190" i="3"/>
  <c r="BC190" i="3"/>
  <c r="BB190" i="3"/>
  <c r="G190" i="3"/>
  <c r="BA190" i="3" s="1"/>
  <c r="BE186" i="3"/>
  <c r="BD186" i="3"/>
  <c r="BC186" i="3"/>
  <c r="BB186" i="3"/>
  <c r="G186" i="3"/>
  <c r="BA186" i="3" s="1"/>
  <c r="BE179" i="3"/>
  <c r="BD179" i="3"/>
  <c r="BC179" i="3"/>
  <c r="BB179" i="3"/>
  <c r="BA179" i="3"/>
  <c r="G179" i="3"/>
  <c r="BE175" i="3"/>
  <c r="BD175" i="3"/>
  <c r="BC175" i="3"/>
  <c r="BB175" i="3"/>
  <c r="G175" i="3"/>
  <c r="BA175" i="3" s="1"/>
  <c r="BE172" i="3"/>
  <c r="BD172" i="3"/>
  <c r="BC172" i="3"/>
  <c r="BB172" i="3"/>
  <c r="G172" i="3"/>
  <c r="BA172" i="3" s="1"/>
  <c r="BE170" i="3"/>
  <c r="BD170" i="3"/>
  <c r="BC170" i="3"/>
  <c r="BB170" i="3"/>
  <c r="G170" i="3"/>
  <c r="BA170" i="3" s="1"/>
  <c r="BE167" i="3"/>
  <c r="BE211" i="3" s="1"/>
  <c r="I14" i="2" s="1"/>
  <c r="BD167" i="3"/>
  <c r="BC167" i="3"/>
  <c r="BB167" i="3"/>
  <c r="BA167" i="3"/>
  <c r="G167" i="3"/>
  <c r="BE164" i="3"/>
  <c r="BD164" i="3"/>
  <c r="BC164" i="3"/>
  <c r="BB164" i="3"/>
  <c r="G164" i="3"/>
  <c r="BA164" i="3" s="1"/>
  <c r="BE161" i="3"/>
  <c r="BD161" i="3"/>
  <c r="BC161" i="3"/>
  <c r="BB161" i="3"/>
  <c r="G161" i="3"/>
  <c r="BA161" i="3" s="1"/>
  <c r="BE159" i="3"/>
  <c r="BD159" i="3"/>
  <c r="BC159" i="3"/>
  <c r="BB159" i="3"/>
  <c r="G159" i="3"/>
  <c r="BA159" i="3" s="1"/>
  <c r="BE157" i="3"/>
  <c r="BD157" i="3"/>
  <c r="BC157" i="3"/>
  <c r="BB157" i="3"/>
  <c r="BA157" i="3"/>
  <c r="G157" i="3"/>
  <c r="BE154" i="3"/>
  <c r="BD154" i="3"/>
  <c r="BC154" i="3"/>
  <c r="BB154" i="3"/>
  <c r="G154" i="3"/>
  <c r="BA154" i="3" s="1"/>
  <c r="BE152" i="3"/>
  <c r="BD152" i="3"/>
  <c r="BC152" i="3"/>
  <c r="BB152" i="3"/>
  <c r="G152" i="3"/>
  <c r="BA152" i="3" s="1"/>
  <c r="BE149" i="3"/>
  <c r="BD149" i="3"/>
  <c r="BD211" i="3" s="1"/>
  <c r="H14" i="2" s="1"/>
  <c r="BC149" i="3"/>
  <c r="BB149" i="3"/>
  <c r="G149" i="3"/>
  <c r="BA149" i="3" s="1"/>
  <c r="B14" i="2"/>
  <c r="A14" i="2"/>
  <c r="BC211" i="3"/>
  <c r="G14" i="2" s="1"/>
  <c r="C211" i="3"/>
  <c r="BE144" i="3"/>
  <c r="BD144" i="3"/>
  <c r="BC144" i="3"/>
  <c r="BC147" i="3" s="1"/>
  <c r="G13" i="2" s="1"/>
  <c r="BB144" i="3"/>
  <c r="BB147" i="3" s="1"/>
  <c r="G144" i="3"/>
  <c r="BA144" i="3" s="1"/>
  <c r="BA147" i="3" s="1"/>
  <c r="E13" i="2" s="1"/>
  <c r="F13" i="2"/>
  <c r="B13" i="2"/>
  <c r="A13" i="2"/>
  <c r="BE147" i="3"/>
  <c r="I13" i="2" s="1"/>
  <c r="BD147" i="3"/>
  <c r="H13" i="2" s="1"/>
  <c r="C147" i="3"/>
  <c r="BE140" i="3"/>
  <c r="BD140" i="3"/>
  <c r="BC140" i="3"/>
  <c r="BB140" i="3"/>
  <c r="G140" i="3"/>
  <c r="BA140" i="3" s="1"/>
  <c r="BE138" i="3"/>
  <c r="BD138" i="3"/>
  <c r="BC138" i="3"/>
  <c r="BB138" i="3"/>
  <c r="BA138" i="3"/>
  <c r="G138" i="3"/>
  <c r="BE137" i="3"/>
  <c r="BD137" i="3"/>
  <c r="BC137" i="3"/>
  <c r="BB137" i="3"/>
  <c r="G137" i="3"/>
  <c r="BA137" i="3" s="1"/>
  <c r="BE135" i="3"/>
  <c r="BD135" i="3"/>
  <c r="BC135" i="3"/>
  <c r="BB135" i="3"/>
  <c r="G135" i="3"/>
  <c r="BA135" i="3" s="1"/>
  <c r="BE133" i="3"/>
  <c r="BD133" i="3"/>
  <c r="BD142" i="3" s="1"/>
  <c r="H12" i="2" s="1"/>
  <c r="BC133" i="3"/>
  <c r="BB133" i="3"/>
  <c r="BB142" i="3" s="1"/>
  <c r="F12" i="2" s="1"/>
  <c r="G133" i="3"/>
  <c r="BA133" i="3" s="1"/>
  <c r="BA142" i="3" s="1"/>
  <c r="E12" i="2" s="1"/>
  <c r="B12" i="2"/>
  <c r="A12" i="2"/>
  <c r="BE142" i="3"/>
  <c r="I12" i="2" s="1"/>
  <c r="BC142" i="3"/>
  <c r="G12" i="2" s="1"/>
  <c r="C142" i="3"/>
  <c r="BE130" i="3"/>
  <c r="BD130" i="3"/>
  <c r="BC130" i="3"/>
  <c r="BB130" i="3"/>
  <c r="G130" i="3"/>
  <c r="BA130" i="3" s="1"/>
  <c r="BE127" i="3"/>
  <c r="BD127" i="3"/>
  <c r="BC127" i="3"/>
  <c r="BB127" i="3"/>
  <c r="G127" i="3"/>
  <c r="BA127" i="3" s="1"/>
  <c r="BE125" i="3"/>
  <c r="BD125" i="3"/>
  <c r="BC125" i="3"/>
  <c r="BB125" i="3"/>
  <c r="G125" i="3"/>
  <c r="BA125" i="3" s="1"/>
  <c r="BE122" i="3"/>
  <c r="BD122" i="3"/>
  <c r="BC122" i="3"/>
  <c r="BB122" i="3"/>
  <c r="G122" i="3"/>
  <c r="BA122" i="3" s="1"/>
  <c r="BE121" i="3"/>
  <c r="BD121" i="3"/>
  <c r="BC121" i="3"/>
  <c r="BB121" i="3"/>
  <c r="G121" i="3"/>
  <c r="BA121" i="3" s="1"/>
  <c r="BE120" i="3"/>
  <c r="BD120" i="3"/>
  <c r="BC120" i="3"/>
  <c r="BB120" i="3"/>
  <c r="G120" i="3"/>
  <c r="BA120" i="3" s="1"/>
  <c r="BE118" i="3"/>
  <c r="BD118" i="3"/>
  <c r="BC118" i="3"/>
  <c r="BB118" i="3"/>
  <c r="G118" i="3"/>
  <c r="BA118" i="3" s="1"/>
  <c r="BE112" i="3"/>
  <c r="BD112" i="3"/>
  <c r="BC112" i="3"/>
  <c r="BB112" i="3"/>
  <c r="BB131" i="3" s="1"/>
  <c r="F11" i="2" s="1"/>
  <c r="G112" i="3"/>
  <c r="B11" i="2"/>
  <c r="A11" i="2"/>
  <c r="BE131" i="3"/>
  <c r="I11" i="2" s="1"/>
  <c r="BC131" i="3"/>
  <c r="G11" i="2" s="1"/>
  <c r="C131" i="3"/>
  <c r="BE106" i="3"/>
  <c r="BD106" i="3"/>
  <c r="BC106" i="3"/>
  <c r="BB106" i="3"/>
  <c r="G106" i="3"/>
  <c r="BA106" i="3" s="1"/>
  <c r="BE102" i="3"/>
  <c r="BD102" i="3"/>
  <c r="BC102" i="3"/>
  <c r="BB102" i="3"/>
  <c r="G102" i="3"/>
  <c r="BA102" i="3" s="1"/>
  <c r="BE100" i="3"/>
  <c r="BD100" i="3"/>
  <c r="BD110" i="3" s="1"/>
  <c r="BC100" i="3"/>
  <c r="BB100" i="3"/>
  <c r="G100" i="3"/>
  <c r="H10" i="2"/>
  <c r="B10" i="2"/>
  <c r="A10" i="2"/>
  <c r="BE110" i="3"/>
  <c r="I10" i="2" s="1"/>
  <c r="BC110" i="3"/>
  <c r="G10" i="2" s="1"/>
  <c r="C110" i="3"/>
  <c r="BE92" i="3"/>
  <c r="BD92" i="3"/>
  <c r="BD98" i="3" s="1"/>
  <c r="BC92" i="3"/>
  <c r="BB92" i="3"/>
  <c r="BB98" i="3" s="1"/>
  <c r="F9" i="2" s="1"/>
  <c r="G92" i="3"/>
  <c r="G98" i="3" s="1"/>
  <c r="H9" i="2"/>
  <c r="B9" i="2"/>
  <c r="A9" i="2"/>
  <c r="BE98" i="3"/>
  <c r="I9" i="2" s="1"/>
  <c r="BC98" i="3"/>
  <c r="G9" i="2" s="1"/>
  <c r="C98" i="3"/>
  <c r="BE88" i="3"/>
  <c r="BD88" i="3"/>
  <c r="BC88" i="3"/>
  <c r="BB88" i="3"/>
  <c r="G88" i="3"/>
  <c r="BA88" i="3" s="1"/>
  <c r="BE84" i="3"/>
  <c r="BD84" i="3"/>
  <c r="BC84" i="3"/>
  <c r="BB84" i="3"/>
  <c r="G84" i="3"/>
  <c r="BA84" i="3" s="1"/>
  <c r="BE77" i="3"/>
  <c r="BD77" i="3"/>
  <c r="BC77" i="3"/>
  <c r="BB77" i="3"/>
  <c r="G77" i="3"/>
  <c r="BA77" i="3" s="1"/>
  <c r="BE74" i="3"/>
  <c r="BD74" i="3"/>
  <c r="BC74" i="3"/>
  <c r="BB74" i="3"/>
  <c r="G74" i="3"/>
  <c r="BA74" i="3" s="1"/>
  <c r="BE72" i="3"/>
  <c r="BD72" i="3"/>
  <c r="BC72" i="3"/>
  <c r="BB72" i="3"/>
  <c r="G72" i="3"/>
  <c r="BA72" i="3" s="1"/>
  <c r="BE66" i="3"/>
  <c r="BD66" i="3"/>
  <c r="BC66" i="3"/>
  <c r="BB66" i="3"/>
  <c r="G66" i="3"/>
  <c r="BA66" i="3" s="1"/>
  <c r="BE62" i="3"/>
  <c r="BD62" i="3"/>
  <c r="BC62" i="3"/>
  <c r="BB62" i="3"/>
  <c r="G62" i="3"/>
  <c r="BA62" i="3" s="1"/>
  <c r="BE59" i="3"/>
  <c r="BD59" i="3"/>
  <c r="BC59" i="3"/>
  <c r="BB59" i="3"/>
  <c r="G59" i="3"/>
  <c r="BA59" i="3" s="1"/>
  <c r="BE57" i="3"/>
  <c r="BD57" i="3"/>
  <c r="BC57" i="3"/>
  <c r="BB57" i="3"/>
  <c r="G57" i="3"/>
  <c r="BA57" i="3" s="1"/>
  <c r="BE54" i="3"/>
  <c r="BD54" i="3"/>
  <c r="BC54" i="3"/>
  <c r="BB54" i="3"/>
  <c r="G54" i="3"/>
  <c r="BA54" i="3" s="1"/>
  <c r="BE52" i="3"/>
  <c r="BD52" i="3"/>
  <c r="BC52" i="3"/>
  <c r="BB52" i="3"/>
  <c r="G52" i="3"/>
  <c r="BA52" i="3" s="1"/>
  <c r="BE48" i="3"/>
  <c r="BD48" i="3"/>
  <c r="BD90" i="3" s="1"/>
  <c r="H8" i="2" s="1"/>
  <c r="BC48" i="3"/>
  <c r="BB48" i="3"/>
  <c r="G48" i="3"/>
  <c r="B8" i="2"/>
  <c r="A8" i="2"/>
  <c r="BE90" i="3"/>
  <c r="I8" i="2" s="1"/>
  <c r="BC90" i="3"/>
  <c r="G8" i="2" s="1"/>
  <c r="C90" i="3"/>
  <c r="BE39" i="3"/>
  <c r="BD39" i="3"/>
  <c r="BC39" i="3"/>
  <c r="BB39" i="3"/>
  <c r="G39" i="3"/>
  <c r="BA39" i="3" s="1"/>
  <c r="BE33" i="3"/>
  <c r="BD33" i="3"/>
  <c r="BC33" i="3"/>
  <c r="BB33" i="3"/>
  <c r="G33" i="3"/>
  <c r="BA33" i="3" s="1"/>
  <c r="BE31" i="3"/>
  <c r="BD31" i="3"/>
  <c r="BC31" i="3"/>
  <c r="BB31" i="3"/>
  <c r="G31" i="3"/>
  <c r="BA31" i="3" s="1"/>
  <c r="BE29" i="3"/>
  <c r="BD29" i="3"/>
  <c r="BC29" i="3"/>
  <c r="BB29" i="3"/>
  <c r="G29" i="3"/>
  <c r="BA29" i="3" s="1"/>
  <c r="BE24" i="3"/>
  <c r="BD24" i="3"/>
  <c r="BC24" i="3"/>
  <c r="BB24" i="3"/>
  <c r="G24" i="3"/>
  <c r="BA24" i="3" s="1"/>
  <c r="BE17" i="3"/>
  <c r="BD17" i="3"/>
  <c r="BC17" i="3"/>
  <c r="BB17" i="3"/>
  <c r="G17" i="3"/>
  <c r="BA17" i="3" s="1"/>
  <c r="BE15" i="3"/>
  <c r="BD15" i="3"/>
  <c r="BC15" i="3"/>
  <c r="BB15" i="3"/>
  <c r="G15" i="3"/>
  <c r="BA15" i="3" s="1"/>
  <c r="BE13" i="3"/>
  <c r="BD13" i="3"/>
  <c r="BC13" i="3"/>
  <c r="BB13" i="3"/>
  <c r="G13" i="3"/>
  <c r="BA13" i="3" s="1"/>
  <c r="BE11" i="3"/>
  <c r="BD11" i="3"/>
  <c r="BC11" i="3"/>
  <c r="BB11" i="3"/>
  <c r="G11" i="3"/>
  <c r="BA11" i="3" s="1"/>
  <c r="BE8" i="3"/>
  <c r="BD8" i="3"/>
  <c r="BC8" i="3"/>
  <c r="BB8" i="3"/>
  <c r="BB46" i="3" s="1"/>
  <c r="F7" i="2" s="1"/>
  <c r="G8" i="3"/>
  <c r="G46" i="3" s="1"/>
  <c r="B7" i="2"/>
  <c r="A7" i="2"/>
  <c r="BE46" i="3"/>
  <c r="I7" i="2" s="1"/>
  <c r="I31" i="2" s="1"/>
  <c r="C21" i="1" s="1"/>
  <c r="BC46" i="3"/>
  <c r="G7" i="2" s="1"/>
  <c r="C46" i="3"/>
  <c r="E4" i="3"/>
  <c r="C4" i="3"/>
  <c r="F3" i="3"/>
  <c r="C3" i="3"/>
  <c r="C2" i="2"/>
  <c r="C1" i="2"/>
  <c r="F33" i="1"/>
  <c r="C33" i="1"/>
  <c r="C31" i="1"/>
  <c r="C9" i="1"/>
  <c r="G7" i="1"/>
  <c r="BA48" i="3" l="1"/>
  <c r="BA90" i="3" s="1"/>
  <c r="E8" i="2" s="1"/>
  <c r="G90" i="3"/>
  <c r="BB90" i="3"/>
  <c r="F8" i="2" s="1"/>
  <c r="F31" i="2" s="1"/>
  <c r="C16" i="1" s="1"/>
  <c r="G110" i="3"/>
  <c r="BD131" i="3"/>
  <c r="H11" i="2" s="1"/>
  <c r="BA211" i="3"/>
  <c r="E14" i="2" s="1"/>
  <c r="BB243" i="3"/>
  <c r="F16" i="2" s="1"/>
  <c r="G31" i="2"/>
  <c r="C18" i="1" s="1"/>
  <c r="BD46" i="3"/>
  <c r="H7" i="2" s="1"/>
  <c r="BB110" i="3"/>
  <c r="F10" i="2" s="1"/>
  <c r="G131" i="3"/>
  <c r="G211" i="3"/>
  <c r="BB211" i="3"/>
  <c r="F14" i="2" s="1"/>
  <c r="G235" i="3"/>
  <c r="BB235" i="3"/>
  <c r="F15" i="2" s="1"/>
  <c r="G243" i="3"/>
  <c r="BD243" i="3"/>
  <c r="H16" i="2" s="1"/>
  <c r="BB281" i="3"/>
  <c r="BB285" i="3" s="1"/>
  <c r="F18" i="2" s="1"/>
  <c r="BB287" i="3"/>
  <c r="BB331" i="3" s="1"/>
  <c r="F19" i="2" s="1"/>
  <c r="G381" i="3"/>
  <c r="BD381" i="3"/>
  <c r="H21" i="2" s="1"/>
  <c r="BB383" i="3"/>
  <c r="BB386" i="3" s="1"/>
  <c r="F22" i="2" s="1"/>
  <c r="G392" i="3"/>
  <c r="BD392" i="3"/>
  <c r="H23" i="2" s="1"/>
  <c r="G413" i="3"/>
  <c r="BD413" i="3"/>
  <c r="H24" i="2" s="1"/>
  <c r="BB415" i="3"/>
  <c r="BB489" i="3" s="1"/>
  <c r="F25" i="2" s="1"/>
  <c r="BB491" i="3"/>
  <c r="BB512" i="3" s="1"/>
  <c r="F26" i="2" s="1"/>
  <c r="BB518" i="3"/>
  <c r="BB551" i="3" s="1"/>
  <c r="F28" i="2" s="1"/>
  <c r="BB555" i="3"/>
  <c r="F29" i="2" s="1"/>
  <c r="BA8" i="3"/>
  <c r="BA46" i="3" s="1"/>
  <c r="E7" i="2" s="1"/>
  <c r="BA92" i="3"/>
  <c r="BA98" i="3" s="1"/>
  <c r="E9" i="2" s="1"/>
  <c r="BA100" i="3"/>
  <c r="BA110" i="3" s="1"/>
  <c r="E10" i="2" s="1"/>
  <c r="BA112" i="3"/>
  <c r="BA131" i="3" s="1"/>
  <c r="E11" i="2" s="1"/>
  <c r="G142" i="3"/>
  <c r="BD564" i="3"/>
  <c r="H30" i="2" s="1"/>
  <c r="BB279" i="3"/>
  <c r="F17" i="2" s="1"/>
  <c r="BB341" i="3"/>
  <c r="F20" i="2" s="1"/>
  <c r="BB381" i="3"/>
  <c r="F21" i="2" s="1"/>
  <c r="BB392" i="3"/>
  <c r="F23" i="2" s="1"/>
  <c r="BB413" i="3"/>
  <c r="F24" i="2" s="1"/>
  <c r="BD553" i="3"/>
  <c r="BD555" i="3" s="1"/>
  <c r="H29" i="2" s="1"/>
  <c r="BA557" i="3"/>
  <c r="BA564" i="3" s="1"/>
  <c r="E30" i="2" s="1"/>
  <c r="G564" i="3"/>
  <c r="G147" i="3"/>
  <c r="BB564" i="3"/>
  <c r="F30" i="2" s="1"/>
  <c r="H31" i="2" l="1"/>
  <c r="C17" i="1" s="1"/>
  <c r="E31" i="2"/>
  <c r="G44" i="2" l="1"/>
  <c r="I44" i="2" s="1"/>
  <c r="G45" i="2"/>
  <c r="I45" i="2" s="1"/>
  <c r="G43" i="2"/>
  <c r="I43" i="2" s="1"/>
  <c r="G42" i="2"/>
  <c r="I42" i="2" s="1"/>
  <c r="G21" i="1" s="1"/>
  <c r="G41" i="2"/>
  <c r="I41" i="2" s="1"/>
  <c r="G20" i="1" s="1"/>
  <c r="G40" i="2"/>
  <c r="I40" i="2" s="1"/>
  <c r="G19" i="1" s="1"/>
  <c r="G39" i="2"/>
  <c r="I39" i="2" s="1"/>
  <c r="G18" i="1" s="1"/>
  <c r="G38" i="2"/>
  <c r="I38" i="2" s="1"/>
  <c r="G17" i="1" s="1"/>
  <c r="G37" i="2"/>
  <c r="I37" i="2" s="1"/>
  <c r="G16" i="1" s="1"/>
  <c r="G36" i="2"/>
  <c r="I36" i="2" s="1"/>
  <c r="C15" i="1"/>
  <c r="C19" i="1" s="1"/>
  <c r="C22" i="1" s="1"/>
  <c r="H46" i="2" l="1"/>
  <c r="G23" i="1" s="1"/>
  <c r="G22" i="1" s="1"/>
  <c r="G15" i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<sst xmlns="http://schemas.openxmlformats.org/spreadsheetml/2006/main" count="1387" uniqueCount="700">
  <si>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</si>
  <si>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</si>
  <si>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</si>
  <si>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</si>
  <si>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</si>
  <si>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</si>
  <si>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</si>
  <si>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</si>
  <si>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</si>
  <si>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</si>
  <si>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</si>
  <si>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</si>
  <si>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</si>
  <si>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</si>
  <si>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</si>
  <si>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</si>
  <si>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</si>
  <si>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</si>
  <si>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</si>
  <si>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</si>
  <si>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</si>
  <si>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</si>
  <si>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</si>
  <si>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</si>
  <si>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</si>
  <si>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</si>
  <si>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</si>
  <si>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</si>
  <si>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</si>
  <si>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</si>
  <si>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</si>
  <si>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</si>
  <si>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</si>
  <si>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</si>
  <si>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</si>
  <si>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</si>
  <si>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</si>
  <si>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</si>
  <si>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</si>
  <si>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</si>
  <si>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</si>
  <si>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</si>
  <si>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</si>
  <si>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</si>
  <si>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</si>
  <si>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</si>
  <si>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</si>
  <si>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</si>
  <si>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</si>
  <si>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</si>
  <si>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</si>
  <si>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</si>
  <si>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</si>
  <si>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</si>
  <si>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</si>
  <si>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</si>
  <si>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</si>
  <si>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</si>
  <si>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</si>
  <si>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</si>
  <si>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</si>
  <si>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</si>
  <si>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</si>
  <si>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</si>
  <si>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</si>
  <si>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</si>
  <si>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</si>
  <si>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</si>
  <si>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</si>
  <si>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</si>
  <si>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</si>
  <si>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</si>
  <si>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</si>
  <si>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</si>
  <si>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</si>
  <si>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>SLEPÝ ROZPOČET</t>
  </si>
  <si>
    <t>Slepý rozpočet</t>
  </si>
  <si>
    <t>519</t>
  </si>
  <si>
    <t>ZŠ Dolní Loučky</t>
  </si>
  <si>
    <t>2</t>
  </si>
  <si>
    <t>Stavební úpravy MŠ</t>
  </si>
  <si>
    <t>3</t>
  </si>
  <si>
    <t>Svislé a kompletní konstrukce</t>
  </si>
  <si>
    <t>3-3</t>
  </si>
  <si>
    <t xml:space="preserve">Vytvoření sprchové vaničky </t>
  </si>
  <si>
    <t>kpl</t>
  </si>
  <si>
    <t>položka obsahuje vrstvu betonové mazaniny vč. bednění, vč. D+M asfaltové izolace a osazení odtokové vpusti</t>
  </si>
  <si>
    <t>umývárna:1</t>
  </si>
  <si>
    <t>310238411RT1</t>
  </si>
  <si>
    <t>Zazdívka otvorů plochy do1 m2 cihlami na MC s použitím suché maltové směsi</t>
  </si>
  <si>
    <t>m3</t>
  </si>
  <si>
    <t>el. rozvaděč:0,7*0,7*0,3</t>
  </si>
  <si>
    <t>310239211RT2</t>
  </si>
  <si>
    <t>Zazdívka otvorů plochy do 4 m2 cihlami na MVC s použitím suché maltové směsi</t>
  </si>
  <si>
    <t>dveře stáv. denní místnost/ stáv. chodba:1,2*1,97*0,15</t>
  </si>
  <si>
    <t>311112020RT3</t>
  </si>
  <si>
    <t>Stěna z tvárnic betonových tl. 20 cm zalití tvárnic betonem C 20/25</t>
  </si>
  <si>
    <t>m2</t>
  </si>
  <si>
    <t>umývárna:1,75*1,0</t>
  </si>
  <si>
    <t>317941121R00</t>
  </si>
  <si>
    <t xml:space="preserve">Osazení ocelových válcovaných nosníků do č.12 </t>
  </si>
  <si>
    <t>t</t>
  </si>
  <si>
    <t>nové překlady:4,7*3,79*0,001</t>
  </si>
  <si>
    <t>Začátek provozního součtu</t>
  </si>
  <si>
    <t>dveře denní místnost/chodba:1,3*2</t>
  </si>
  <si>
    <t>okno denní místnost/chodba:1,05*2</t>
  </si>
  <si>
    <t>0</t>
  </si>
  <si>
    <t>Konec provozního součtu</t>
  </si>
  <si>
    <t>319201311R00</t>
  </si>
  <si>
    <t xml:space="preserve">Vyrovnání povrchu zdiva maltou tl.do 3 cm </t>
  </si>
  <si>
    <t>okno 1PP:(1,5+1,5*3)*0,45</t>
  </si>
  <si>
    <t>okno 2NP:(2,4+3,2*2)*0,45</t>
  </si>
  <si>
    <t>2NP 1.01:2,4*3*0,45</t>
  </si>
  <si>
    <t>tělocvična:(1,45+1,97*2)*0,3</t>
  </si>
  <si>
    <t>342255020R00</t>
  </si>
  <si>
    <t xml:space="preserve">Příčky z desek pórobetonových tl. 5 cm </t>
  </si>
  <si>
    <t>342361821R00</t>
  </si>
  <si>
    <t xml:space="preserve">Výztuž příček z betonářské oceli 10505 </t>
  </si>
  <si>
    <t>betonová příčka umývárna:(1,75*3+1,0*7)*0,617*0,001*1,1</t>
  </si>
  <si>
    <t>BR1</t>
  </si>
  <si>
    <t xml:space="preserve">Úprava otvoru pro osazení otvorových prvků </t>
  </si>
  <si>
    <t>m</t>
  </si>
  <si>
    <t>zarovnání povrchu zdiva a jeho úprava pro osazení otvorových prvků</t>
  </si>
  <si>
    <t>okno 1PP:1,5+1,5*3</t>
  </si>
  <si>
    <t>okno 2NP:2,4+3,2*2</t>
  </si>
  <si>
    <t>2NP 1.01:2,4*3</t>
  </si>
  <si>
    <t>tělocvična:1,45+1,97*2</t>
  </si>
  <si>
    <t>133301510000</t>
  </si>
  <si>
    <t>Tyč ocelová L jakost 425541  50x50x5 mm</t>
  </si>
  <si>
    <t>kg</t>
  </si>
  <si>
    <t>nové překlady:4,7*3,79</t>
  </si>
  <si>
    <t>61</t>
  </si>
  <si>
    <t>Upravy povrchů vnitřní</t>
  </si>
  <si>
    <t>612131121U00</t>
  </si>
  <si>
    <t xml:space="preserve">Penetrace ASN vni stěna ručně </t>
  </si>
  <si>
    <t>stávající nosná stěna :</t>
  </si>
  <si>
    <t>chodba+ložnice:15,3*3,9-(0,75*2,0+0,9*2,0+0,9*2,0)+(1,2+2,0*2)*0,35</t>
  </si>
  <si>
    <t>denní místnost:(6,6+13,75)*3,9+0,35*3,9+(1,2+2,0*2)*0,35-(0,9*2,0+0,75*2,0+0,9*2,0)</t>
  </si>
  <si>
    <t>612403380R00</t>
  </si>
  <si>
    <t xml:space="preserve">Hrubá výplň rýh ve stěnách do 3x3 cm maltou ze SMS </t>
  </si>
  <si>
    <t>po elektru:20</t>
  </si>
  <si>
    <t>612403382R00</t>
  </si>
  <si>
    <t xml:space="preserve">Hrubá výplň rýh ve stěnách do 5x5 cm maltou ze SMS </t>
  </si>
  <si>
    <t>po elektru:100</t>
  </si>
  <si>
    <t>ZTI:13</t>
  </si>
  <si>
    <t>612403386R00</t>
  </si>
  <si>
    <t xml:space="preserve">Hrubá výplň rýh ve stěnách do 10x10cm maltou z SMS </t>
  </si>
  <si>
    <t>ZTI:8</t>
  </si>
  <si>
    <t>612403399RT2</t>
  </si>
  <si>
    <t>Hrubá výplň rýh ve stěnách maltou s použitím suché maltové směsi</t>
  </si>
  <si>
    <t>ZTI:</t>
  </si>
  <si>
    <t>3,0*0,15</t>
  </si>
  <si>
    <t>612409991BR1</t>
  </si>
  <si>
    <t xml:space="preserve">Oprava omítek kolem oken,dveří apod. </t>
  </si>
  <si>
    <t>612409991RP</t>
  </si>
  <si>
    <t>Začištění omítek kolem oken,dveří apod. s použitím štukového akrylu</t>
  </si>
  <si>
    <t>chodba:6,2*2+2,42</t>
  </si>
  <si>
    <t>-(0,9+0,9+0,9+0,6+0,8)</t>
  </si>
  <si>
    <t>vstup:2,3*2+2,42-1,8</t>
  </si>
  <si>
    <t>přípravna jídel:(2,865+3,237)*2</t>
  </si>
  <si>
    <t>-0,9</t>
  </si>
  <si>
    <t>612423531RT2</t>
  </si>
  <si>
    <t>Omítka rýh stěn vápenná šířky do 15 cm, štuková s použitím suché maltové směsi</t>
  </si>
  <si>
    <t>odhad:25*0,15</t>
  </si>
  <si>
    <t>612451071RP</t>
  </si>
  <si>
    <t xml:space="preserve">Vyspravení povrchu vnitřních stěn maltou MC </t>
  </si>
  <si>
    <t>po vybourání ocel. zárubní:</t>
  </si>
  <si>
    <t>nová denní místnost/nová ložnice:(1,2+2,0*2)*0,45</t>
  </si>
  <si>
    <t>612451111R00</t>
  </si>
  <si>
    <t xml:space="preserve">Omítka vnitřní zdiva, MC, hrubá zatřená </t>
  </si>
  <si>
    <t>umývárna - příčka pro umyvadla:(1,75+0,2)*1,0+0,2*1,75</t>
  </si>
  <si>
    <t>po otlučení obkladů:</t>
  </si>
  <si>
    <t xml:space="preserve"> stáv. denní místnost:2,25*1,35</t>
  </si>
  <si>
    <t>stáv. ložnice:1,35*1,1</t>
  </si>
  <si>
    <t>612471411R00</t>
  </si>
  <si>
    <t xml:space="preserve">Úprava vnitřních stěn aktivovaným štukem </t>
  </si>
  <si>
    <t>612481211R00</t>
  </si>
  <si>
    <t xml:space="preserve">Montáž výztužné sítě (perlinky) do stěrky-stěny </t>
  </si>
  <si>
    <t>62</t>
  </si>
  <si>
    <t>Úpravy povrchů vnější</t>
  </si>
  <si>
    <t>62BR1</t>
  </si>
  <si>
    <t xml:space="preserve">Oprava KZS po výměně oken vč. omítky </t>
  </si>
  <si>
    <t>-zapravení, popřípadě doplnění TI</t>
  </si>
  <si>
    <t>provedení všech vrstev strukturální omítky</t>
  </si>
  <si>
    <t>63</t>
  </si>
  <si>
    <t>Podlahy a podlahové konstrukce</t>
  </si>
  <si>
    <t>632419235R00</t>
  </si>
  <si>
    <t xml:space="preserve">Samonivelační podlah.hmota tl. 35 mm </t>
  </si>
  <si>
    <t>vyrovnání podlahy po vybourání teraca:11,88</t>
  </si>
  <si>
    <t>632451024R00</t>
  </si>
  <si>
    <t xml:space="preserve">Vyrovnávací potěr MC 15, v pásu, tl. 50 mm </t>
  </si>
  <si>
    <t>vyrovnání podlah mezi místnostmi po vybourání příček:</t>
  </si>
  <si>
    <t>nová denní místnost:6,6*0,25</t>
  </si>
  <si>
    <t>nová ložnice:(5,85+4,65)*0,15</t>
  </si>
  <si>
    <t>633811111U00</t>
  </si>
  <si>
    <t xml:space="preserve">Broušení podlah beton -2mm </t>
  </si>
  <si>
    <t>po DMTŽ PVC podlah:</t>
  </si>
  <si>
    <t>galerie:31,74</t>
  </si>
  <si>
    <t>bufet:13,07</t>
  </si>
  <si>
    <t>64</t>
  </si>
  <si>
    <t>Výplně otvorů</t>
  </si>
  <si>
    <t>642942213RP</t>
  </si>
  <si>
    <t xml:space="preserve">Osazení zárubně do sádrokarton. příčky tl. 130 mm </t>
  </si>
  <si>
    <t>kus</t>
  </si>
  <si>
    <t>úklid:1</t>
  </si>
  <si>
    <t>WC personál:1</t>
  </si>
  <si>
    <t>nová ložnice:1</t>
  </si>
  <si>
    <t>příprava jídel:1</t>
  </si>
  <si>
    <t>642944121RT5</t>
  </si>
  <si>
    <t>Osazení ocelových zárubní dodatečně do 2,5 m2 včetně dodávky zárubně  90x197x11 cm</t>
  </si>
  <si>
    <t>nová denní místnost:1</t>
  </si>
  <si>
    <t>642945112R00</t>
  </si>
  <si>
    <t xml:space="preserve">Osazení zárubní ocel. požár.2křídl., pl. do 6,5 m2 </t>
  </si>
  <si>
    <t>rozvaděč</t>
  </si>
  <si>
    <t>Osazení rozvaděče 30x50 cm vč. zapravení vč. požárních dvířek</t>
  </si>
  <si>
    <t>55330406</t>
  </si>
  <si>
    <t>Zárubeň ocelová YH125   600x1970x125 P</t>
  </si>
  <si>
    <t>55330409</t>
  </si>
  <si>
    <t>Zárubeň ocelová YH125   800x1970x125 L</t>
  </si>
  <si>
    <t>55330411</t>
  </si>
  <si>
    <t>Zárubeň ocelová YH125   900x1970x125 L</t>
  </si>
  <si>
    <t>5533300061</t>
  </si>
  <si>
    <t>Zárubeň ocelová ZH 95/1970/1450 D, EI, EW 30</t>
  </si>
  <si>
    <t>94</t>
  </si>
  <si>
    <t>Lešení a stavební výtahy</t>
  </si>
  <si>
    <t>941941041R00</t>
  </si>
  <si>
    <t xml:space="preserve">Montáž lešení leh.řad.s podlahami,š.1,2 m, H 10 m </t>
  </si>
  <si>
    <t>9,2*7,6</t>
  </si>
  <si>
    <t>941941111R00</t>
  </si>
  <si>
    <t xml:space="preserve">Pronájem lešení za den </t>
  </si>
  <si>
    <t>69,92*15</t>
  </si>
  <si>
    <t>941941841R00</t>
  </si>
  <si>
    <t xml:space="preserve">Demontáž lešení leh.řad.s podlahami,š.1,2 m,H 10 m </t>
  </si>
  <si>
    <t>941955002R00</t>
  </si>
  <si>
    <t xml:space="preserve">Lešení lehké pomocné, výška podlahy do 1,9 m </t>
  </si>
  <si>
    <t>94,38+51,79+9,27+14,88+5,46+14,83+1,43*2</t>
  </si>
  <si>
    <t>941955004R00</t>
  </si>
  <si>
    <t xml:space="preserve">Lešení lehké pomocné, výška podlahy do 3,5 m </t>
  </si>
  <si>
    <t>3,2*3,0</t>
  </si>
  <si>
    <t>95</t>
  </si>
  <si>
    <t>Dokončovací konstrukce na pozemních stavbách</t>
  </si>
  <si>
    <t>619991001U00</t>
  </si>
  <si>
    <t xml:space="preserve">Zakrytí podlah fólie+páska </t>
  </si>
  <si>
    <t>stávající ložnice+denní místnost:26,79+24,48+65,91</t>
  </si>
  <si>
    <t>podlaha v tělocvičně:17,35*10</t>
  </si>
  <si>
    <t>96</t>
  </si>
  <si>
    <t>Bourání konstrukcí</t>
  </si>
  <si>
    <t>725210821R00</t>
  </si>
  <si>
    <t xml:space="preserve">Demontáž umyvadel bez výtokových armatur </t>
  </si>
  <si>
    <t>soubor</t>
  </si>
  <si>
    <t>stáv. denní místnost:1</t>
  </si>
  <si>
    <t>stáv. ložnice:1</t>
  </si>
  <si>
    <t>766112820R00</t>
  </si>
  <si>
    <t xml:space="preserve">Demontáž dřevěných stěn prosklených </t>
  </si>
  <si>
    <t>chodba:2,55*4,0</t>
  </si>
  <si>
    <t>771471810U00</t>
  </si>
  <si>
    <t xml:space="preserve">Dmtž sokl keram malta rovný </t>
  </si>
  <si>
    <t>stáv. chodba:2,4+13,35+2,4+13,35</t>
  </si>
  <si>
    <t>-(0,8+1,45+0,9)</t>
  </si>
  <si>
    <t>771551810U00</t>
  </si>
  <si>
    <t xml:space="preserve">Dmtž podlaha teraco malta - dlaždice </t>
  </si>
  <si>
    <t>prostor stávající chodby v místech nové ložnice:26,76-14,88</t>
  </si>
  <si>
    <t>775411820R00</t>
  </si>
  <si>
    <t xml:space="preserve">Demontáž lišt dřevěných, šroubovaných </t>
  </si>
  <si>
    <t>galerie:9,2</t>
  </si>
  <si>
    <t>776401800R00</t>
  </si>
  <si>
    <t xml:space="preserve">Demontáž soklíků nebo lišt, pryžových nebo z PVC </t>
  </si>
  <si>
    <t>galerie:3,45+9,2+3,45</t>
  </si>
  <si>
    <t>-1,45</t>
  </si>
  <si>
    <t>776511810R00</t>
  </si>
  <si>
    <t xml:space="preserve">Odstranění PVC a koberců lepených bez podložky </t>
  </si>
  <si>
    <t>781471810U00</t>
  </si>
  <si>
    <t xml:space="preserve">Dmtž obklad keram malta </t>
  </si>
  <si>
    <t>962031132R00</t>
  </si>
  <si>
    <t xml:space="preserve">Bourání příček cihelných tl. 10 cm </t>
  </si>
  <si>
    <t>stáv. ložnice/ stáv. denní místnost:6,6*4,0*2</t>
  </si>
  <si>
    <t>962031133R00</t>
  </si>
  <si>
    <t xml:space="preserve">Bourání příček cihelných tl. 15 cm </t>
  </si>
  <si>
    <t>(5,85+9,2+3,3+1,8)*4,0</t>
  </si>
  <si>
    <t>-(0,9*1,97+1,45*1,97+0,8*1,97)</t>
  </si>
  <si>
    <t>963016211R00</t>
  </si>
  <si>
    <t>DMTZ podhledu SDK z kazet 600x600 mm dřevěný rošt</t>
  </si>
  <si>
    <t>stáv. ložnice:24,48</t>
  </si>
  <si>
    <t>stáv. chodba:26,76</t>
  </si>
  <si>
    <t>968061125R00</t>
  </si>
  <si>
    <t xml:space="preserve">Vyvěšení dřevěných dveřních křídel pl. do 2 m2 </t>
  </si>
  <si>
    <t>1PP:1</t>
  </si>
  <si>
    <t>ložnice/ložnice:1</t>
  </si>
  <si>
    <t>ložnice/chodba:1</t>
  </si>
  <si>
    <t>galerie/chodba:2</t>
  </si>
  <si>
    <t>denní místnost/chodba:1</t>
  </si>
  <si>
    <t>bufet/chodba:1</t>
  </si>
  <si>
    <t>968072455R00</t>
  </si>
  <si>
    <t xml:space="preserve">Vybourání kovových dveřních zárubní pl. do 2 m2 </t>
  </si>
  <si>
    <t>ložnice/chodba:0,9*1,97</t>
  </si>
  <si>
    <t>denní místnost/chodba:0,9*1,97</t>
  </si>
  <si>
    <t>bufet/chodba:0,8*1,97</t>
  </si>
  <si>
    <t>968072456R00</t>
  </si>
  <si>
    <t xml:space="preserve">Vybourání kovových dveřních zárubní pl. nad 2 m2 </t>
  </si>
  <si>
    <t>galerie/chodba:1,45*1,97</t>
  </si>
  <si>
    <t>tělocvična:1,45*1,97</t>
  </si>
  <si>
    <t>968083003R00</t>
  </si>
  <si>
    <t xml:space="preserve">Vybourání plastových oken do 4 m2 </t>
  </si>
  <si>
    <t>okno 1PP:1,5*1,5</t>
  </si>
  <si>
    <t>okno 2NP:2,4*2,4</t>
  </si>
  <si>
    <t>2NP 1.01:2,4*2,4</t>
  </si>
  <si>
    <t>971033521R00</t>
  </si>
  <si>
    <t xml:space="preserve">Vybourání otv. zeď cihel. pl.1 m2, tl.10 cm, MVC </t>
  </si>
  <si>
    <t>okno denní místnos/chodba:0,75*1,2</t>
  </si>
  <si>
    <t>971033621R00</t>
  </si>
  <si>
    <t xml:space="preserve">Vybourání otv. zeď cihel. pl.4 m2, tl.10 cm, MVC </t>
  </si>
  <si>
    <t>dveře denní místnost/chodba:1,0*2,03</t>
  </si>
  <si>
    <t>978021191R00</t>
  </si>
  <si>
    <t xml:space="preserve">Otlučení cementových omítek vnitřních stěn do 100% </t>
  </si>
  <si>
    <t>RP1</t>
  </si>
  <si>
    <t xml:space="preserve">Oškrábání omítek vnitřních stěn </t>
  </si>
  <si>
    <t>umývárna - pod obklad:(2,17+3,07)*4,0+(2,4+2,4*2)*0,3</t>
  </si>
  <si>
    <t>-2,4*2,4</t>
  </si>
  <si>
    <t>chodba+ložnice:15,3*3,9-(0,75*2,0+0,9*2,0+0,9*2,0+1,2*2,0)+(1,2+2,0*2)*0,35</t>
  </si>
  <si>
    <t>97</t>
  </si>
  <si>
    <t>Prorážení otvorů</t>
  </si>
  <si>
    <t>971033151R00</t>
  </si>
  <si>
    <t xml:space="preserve">Vybourání otvorů zeď cihel. d=6 cm, tl. 45 cm, MVC </t>
  </si>
  <si>
    <t>pro elektro:5</t>
  </si>
  <si>
    <t>971033331R00</t>
  </si>
  <si>
    <t xml:space="preserve">Vybourání otv. zeď cihel. pl.0,09 m2, tl.15cm, MVC </t>
  </si>
  <si>
    <t>ZTI:3</t>
  </si>
  <si>
    <t>971033561R00</t>
  </si>
  <si>
    <t xml:space="preserve">Vybourání otv. zeď cihel. pl.1 m2, tl. 60 cm, MVC </t>
  </si>
  <si>
    <t>2NP pro vstupní dveře na únikové schodiště:1,05*0,45*0,8</t>
  </si>
  <si>
    <t>972054241R00</t>
  </si>
  <si>
    <t xml:space="preserve">Vybourání otv. stropy ŽB pl. 0,09 m2, tl. 15 cm </t>
  </si>
  <si>
    <t>pro elektro:1</t>
  </si>
  <si>
    <t>ZTI:4</t>
  </si>
  <si>
    <t>973026161R00</t>
  </si>
  <si>
    <t xml:space="preserve">Vysekání kapes zeď kam. špalíky, krabice 10x10x5cm </t>
  </si>
  <si>
    <t>pro elektro:50</t>
  </si>
  <si>
    <t>973031334R00</t>
  </si>
  <si>
    <t xml:space="preserve">Vysekání kapes zeď cih, MVC pl. 0,16 m2, hl. 15 cm </t>
  </si>
  <si>
    <t>rozvaděč:1</t>
  </si>
  <si>
    <t>974031121R00</t>
  </si>
  <si>
    <t xml:space="preserve">Vysekání rýh ve zdi cihelné 3 x 3 cm </t>
  </si>
  <si>
    <t>pro elektro:20</t>
  </si>
  <si>
    <t>974031132R00</t>
  </si>
  <si>
    <t xml:space="preserve">Vysekání rýh ve zdi cihelné 5 x 5 cm </t>
  </si>
  <si>
    <t>pro elektro:100</t>
  </si>
  <si>
    <t>974031153R00</t>
  </si>
  <si>
    <t xml:space="preserve">Vysekání rýh ve zdi cihelné 10 x 10 cm </t>
  </si>
  <si>
    <t>974031164R00</t>
  </si>
  <si>
    <t xml:space="preserve">Vysekání rýh ve zdi cihelné 15 x 15 cm </t>
  </si>
  <si>
    <t>711</t>
  </si>
  <si>
    <t>Izolace proti vodě</t>
  </si>
  <si>
    <t>711212002RT1</t>
  </si>
  <si>
    <t>Stěrka hydroizolační těsnicí hmotou proti vlhkosti</t>
  </si>
  <si>
    <t>0,9*0,9+0,9*2,0*2</t>
  </si>
  <si>
    <t>711212601RT1</t>
  </si>
  <si>
    <t xml:space="preserve">Těsnicí pás hydroizolační do spoje podlaha </t>
  </si>
  <si>
    <t>0,9*4+2,0*2</t>
  </si>
  <si>
    <t>71121-2130</t>
  </si>
  <si>
    <t xml:space="preserve">Dod.+osazení těsnící paska - ROH VNITŘNÍ </t>
  </si>
  <si>
    <t>998711202R00</t>
  </si>
  <si>
    <t xml:space="preserve">Přesun hmot pro izolace proti vodě, výšky do 12 m </t>
  </si>
  <si>
    <t>713</t>
  </si>
  <si>
    <t>Izolace akustické</t>
  </si>
  <si>
    <t>713130811U00</t>
  </si>
  <si>
    <t xml:space="preserve">Odstraň stěna volně vlákna do 100mm </t>
  </si>
  <si>
    <t>stáv. ložnice/ stáv. denní místnost:6,6*4,0</t>
  </si>
  <si>
    <t>713131130R00</t>
  </si>
  <si>
    <t xml:space="preserve">Izolace tepelná stěn vložením do konstrukce </t>
  </si>
  <si>
    <t>dřevěná stěna oddělující prostor tělocvičny - dvě vrstvy:</t>
  </si>
  <si>
    <t>(9,2*4,5)*2</t>
  </si>
  <si>
    <t>předstěna ukončená SDK po celé délce stěny oddělující tělocvičnu:</t>
  </si>
  <si>
    <t>17,35*4,5</t>
  </si>
  <si>
    <t>příčka oddělující ložnici a ostatní prostory:</t>
  </si>
  <si>
    <t>5,85*4,5</t>
  </si>
  <si>
    <t>-0,9*2,0</t>
  </si>
  <si>
    <t>příčky nově vzniklých prostor:</t>
  </si>
  <si>
    <t>(3,3*2+0,92+6,22)*4,5</t>
  </si>
  <si>
    <t>-(0,9*2,0+0,6*2,0+0,8*2,0+0,6*2,0)</t>
  </si>
  <si>
    <t>schodiště 1PP/šatny u tělocvičny:1,6*3,175-1,45*1,97+4,85*3,175</t>
  </si>
  <si>
    <t>protipožární příčka chodba/schodiště 1NP,2NP,3NP:((1,78+2,3+0,35)*3,35-1,45*1,97)*3</t>
  </si>
  <si>
    <t>63150888</t>
  </si>
  <si>
    <t>Plsť příčková akustická tl. 40 mm</t>
  </si>
  <si>
    <t>(9,2*4,5)*1,1</t>
  </si>
  <si>
    <t>(17,35*4,5)*1,1</t>
  </si>
  <si>
    <t>schodiště 1PP/šatny u tělocvičny:(1,6*3,175-1,45*1,97+4,85*3,175)*1,1</t>
  </si>
  <si>
    <t>protipožární příčka chodba/schodiště 1NP,2NP,3NP:((1,78+2,3+0,35)*3,35-1,45*1,97)*3*1,1</t>
  </si>
  <si>
    <t>63150889</t>
  </si>
  <si>
    <t>Plsť příčková akustická tl. 80 mm</t>
  </si>
  <si>
    <t>příčky nově vzniklých prostor:56,03*1,1</t>
  </si>
  <si>
    <t>63150894</t>
  </si>
  <si>
    <t>Plsť příčková akustická tl. 100 mm</t>
  </si>
  <si>
    <t>(5,85*4,5-0,9*2,0)*1,1</t>
  </si>
  <si>
    <t>998713202R00</t>
  </si>
  <si>
    <t xml:space="preserve">Přesun hmot pro izolace tepelné, výšky do 12 m </t>
  </si>
  <si>
    <t>720</t>
  </si>
  <si>
    <t>Zdravotechnická instalace</t>
  </si>
  <si>
    <t>720RP1</t>
  </si>
  <si>
    <t>Výztuha pro zařizovací předměty při mtž do SDK konstrukce</t>
  </si>
  <si>
    <t>WC:7</t>
  </si>
  <si>
    <t>umyvadlo:1</t>
  </si>
  <si>
    <t>720RP2</t>
  </si>
  <si>
    <t>Zdravotechnická instalace - dle samostatného rozpočtu</t>
  </si>
  <si>
    <t>763</t>
  </si>
  <si>
    <t>Dřevostavby</t>
  </si>
  <si>
    <t>342012132RT2</t>
  </si>
  <si>
    <t>Příčka SDK tl. 80 mm,ocel.kce,1x oplášť., RF 15mm izolace tloušťky 40 mm, EI 60</t>
  </si>
  <si>
    <t>1NP:</t>
  </si>
  <si>
    <t>nářaďovna/chodba:5,7*1,0</t>
  </si>
  <si>
    <t>kabinet/chodba:3,15*1,0</t>
  </si>
  <si>
    <t>342012332RP</t>
  </si>
  <si>
    <t>Příčka SDK tl.130 mm,ocel.kce,1x oplášť. impregnovaný tl. 15mm bez TI</t>
  </si>
  <si>
    <t>(5,85+3,3+6,22)*3,9</t>
  </si>
  <si>
    <t>-(1,0*2,0+1,0*2,0+0,7*2,0+0,9*2,0)</t>
  </si>
  <si>
    <t>(3,3+0,9)*3,9</t>
  </si>
  <si>
    <t>-0,7*2,0</t>
  </si>
  <si>
    <t>342012332RT1</t>
  </si>
  <si>
    <t>Příčka SDK tl.130 mm,ocel.kce,1x oplášť., RF 15mm izolace tloušťky 40 mm, EI 60</t>
  </si>
  <si>
    <t>342264051RT1</t>
  </si>
  <si>
    <t>Podhled sádrokartonový na zavěšenou ocel. konstr. desky standard tl. 12,5 mm, bez izolace</t>
  </si>
  <si>
    <t>chodba:14,88</t>
  </si>
  <si>
    <t>přízemí - chodba:3,68*4,2</t>
  </si>
  <si>
    <t>přízemí - kabinet:11,23</t>
  </si>
  <si>
    <t>denní místnost:13,75*6,6-10,2*3,0</t>
  </si>
  <si>
    <t>nová ložnice:51,79</t>
  </si>
  <si>
    <t>342264051RT3</t>
  </si>
  <si>
    <t>Podhled sádrokartonový na zavěšenou ocel. konstr. desky standard impreg. tl. 12,5 mm, bez izolace</t>
  </si>
  <si>
    <t>přípravna jídel:9,27</t>
  </si>
  <si>
    <t>úklid:1,43</t>
  </si>
  <si>
    <t>WC personál:1,43</t>
  </si>
  <si>
    <t>umývárna:14,83</t>
  </si>
  <si>
    <t>347012041RP</t>
  </si>
  <si>
    <t>Předstěna SDK  standart. na ocelovou konstrukce tl. 60 mm bez TI</t>
  </si>
  <si>
    <t>4,3*3,9</t>
  </si>
  <si>
    <t>347012042RP</t>
  </si>
  <si>
    <t>Předstěna SDK  impreg. na ocelovou konstrukci tl. 60 mm bez TI</t>
  </si>
  <si>
    <t>4,9*3,9</t>
  </si>
  <si>
    <t>762112110R00</t>
  </si>
  <si>
    <t xml:space="preserve">Montáž konstrukce stěn z řeziva hraněn. do 120 cm2 </t>
  </si>
  <si>
    <t>nosná kostrukce stěny oddělující prostory tělocvičny:</t>
  </si>
  <si>
    <t>9,2*4+4,5*14</t>
  </si>
  <si>
    <t>762195000R00</t>
  </si>
  <si>
    <t xml:space="preserve">Spojovací a ochranné prostředky pro montáž stěn </t>
  </si>
  <si>
    <t>1,2854</t>
  </si>
  <si>
    <t>67,72*0,13</t>
  </si>
  <si>
    <t>763615131R00</t>
  </si>
  <si>
    <t xml:space="preserve">Obložení stropů z desek do tl.18 mm,na sraz,šroub. </t>
  </si>
  <si>
    <t>vstupní stříška:3,0*2,5+(3,0+2,5)*0,2</t>
  </si>
  <si>
    <t>763BR1</t>
  </si>
  <si>
    <t>Příplatek za vyřezání příčky kolem stupňů schodiště</t>
  </si>
  <si>
    <t>(0,15+0,3)*14</t>
  </si>
  <si>
    <t>767587001RT1</t>
  </si>
  <si>
    <t>Podhledy minerální, rošt, kazety 60 x 60 cm včetně dodávky kazet</t>
  </si>
  <si>
    <t>nová denní místnost:10,2*3,0</t>
  </si>
  <si>
    <t>59590737</t>
  </si>
  <si>
    <t>Deska cementotřísková Cetris BASIC tl. 12 mm</t>
  </si>
  <si>
    <t>60515823</t>
  </si>
  <si>
    <t>Hranol konstrukční masivní KVH NSi 80x140 mm l=5m</t>
  </si>
  <si>
    <t>nosná kostrukce stěny oddělující prostory tělocvičny profil 8/14:</t>
  </si>
  <si>
    <t>(9,2*4+4,5*14)*0,08*0,14*1,15</t>
  </si>
  <si>
    <t>998763201R00</t>
  </si>
  <si>
    <t xml:space="preserve">Přesun hmot pro dřevostavby, výšky do 12 m </t>
  </si>
  <si>
    <t>764</t>
  </si>
  <si>
    <t>Konstrukce klempířské</t>
  </si>
  <si>
    <t>764311211RP</t>
  </si>
  <si>
    <t xml:space="preserve">Montáž krytiny plechové z tabulí </t>
  </si>
  <si>
    <t>vstupní stříška:3,0*2,5</t>
  </si>
  <si>
    <t>764352201R00</t>
  </si>
  <si>
    <t xml:space="preserve">Žlaby z Pz plechu podokapní půlkruhové, rš 250 mm </t>
  </si>
  <si>
    <t>764430220RT2</t>
  </si>
  <si>
    <t>Oplechování zdí z Pz plechu, rš 330 mm nalepení Enkolitem</t>
  </si>
  <si>
    <t>stříška nad vstupem:3,0+2,5</t>
  </si>
  <si>
    <t>764454201B00</t>
  </si>
  <si>
    <t xml:space="preserve">Odpadní trouby z Pz plechu, kruhové, D 80 mm </t>
  </si>
  <si>
    <t>7643110</t>
  </si>
  <si>
    <t>Lindab střešní krytina Ideal 40 classic TMCE</t>
  </si>
  <si>
    <t>998764201R00</t>
  </si>
  <si>
    <t xml:space="preserve">Přesun hmot pro klempířské konstr., výšky do 6 m </t>
  </si>
  <si>
    <t>766</t>
  </si>
  <si>
    <t>Konstrukce truhlářské</t>
  </si>
  <si>
    <t>766416143RP</t>
  </si>
  <si>
    <t>Obložení stěn nad 5 m2, laminát. desky nad 1,5 m2 lepením</t>
  </si>
  <si>
    <t>dřevěná stěna oddělující prostor tělocvičny :</t>
  </si>
  <si>
    <t>9,2*4,5</t>
  </si>
  <si>
    <t>766621264R00</t>
  </si>
  <si>
    <t xml:space="preserve">Okna komplet. jednoduchá do rámů pl. nad 1,5 m2 </t>
  </si>
  <si>
    <t>766661112R00</t>
  </si>
  <si>
    <t xml:space="preserve">Montáž dveří do zárubně,otevíravých 1kř.do 0,8 m </t>
  </si>
  <si>
    <t>protipožární:7</t>
  </si>
  <si>
    <t>766661122R00</t>
  </si>
  <si>
    <t xml:space="preserve">Montáž dveří do zárubně,otevíravých 1kř.nad 0,8 m </t>
  </si>
  <si>
    <t>denní místnost:2</t>
  </si>
  <si>
    <t>ložnice:1</t>
  </si>
  <si>
    <t>přípravna jídel:1</t>
  </si>
  <si>
    <t>766661132R00</t>
  </si>
  <si>
    <t xml:space="preserve">Montáž dveří do zárubně,otevíravých 2kř.do 1,45 m </t>
  </si>
  <si>
    <t>protipožární:5</t>
  </si>
  <si>
    <t>linka</t>
  </si>
  <si>
    <t xml:space="preserve">Kuchyňská linka dl. 3,2 - předběžný odhad </t>
  </si>
  <si>
    <t>přepážka T7</t>
  </si>
  <si>
    <t>D+M DĚLÍCÍ PŘÍČKY PRO SANITÁRNÍ PROSTORY prvek T7 předepsaná cena 500,-</t>
  </si>
  <si>
    <t>stěna</t>
  </si>
  <si>
    <t>D+M prosklená stěna dřevěná protipožární dle nákresu</t>
  </si>
  <si>
    <t>54914671</t>
  </si>
  <si>
    <t>D+M Panikového kování, klika (zadní vstup do budovy)</t>
  </si>
  <si>
    <t>61110379</t>
  </si>
  <si>
    <t>Okno dřevěné EI 30DP3-C (byt)  1500x1500</t>
  </si>
  <si>
    <t>61110380</t>
  </si>
  <si>
    <t>Okno dřevěné EI 30 DP3  (místnost 1.01) 2400x2400</t>
  </si>
  <si>
    <t>61160101</t>
  </si>
  <si>
    <t>Dveře vnitřní hladké plné 1kř. 60x197 bílé</t>
  </si>
  <si>
    <t>61160104</t>
  </si>
  <si>
    <t>Dveře vnitřní hladké plné 1kř. 90x197 bílé</t>
  </si>
  <si>
    <t>denní místnost:1</t>
  </si>
  <si>
    <t>61160603</t>
  </si>
  <si>
    <t>Dveře vnitřní hladké 2/3 sklo 1kř. 80x197 bílé</t>
  </si>
  <si>
    <t>bezpečnostní sklo</t>
  </si>
  <si>
    <t>61160604</t>
  </si>
  <si>
    <t>Dveře vnitřní hladké 2/3 sklo 1kř. 90x197 bílé</t>
  </si>
  <si>
    <t>61165172</t>
  </si>
  <si>
    <t>Dveře protipožár fóliov 1kř. 80x197cm vnitřní</t>
  </si>
  <si>
    <t>61165196</t>
  </si>
  <si>
    <t>Dveře protipožár fóliov 2kř 145x197cm vnitřní</t>
  </si>
  <si>
    <t>deska</t>
  </si>
  <si>
    <t>Deska laminovaná bílá 2800x2070 mm tl. 18 mm</t>
  </si>
  <si>
    <t>998766202R00</t>
  </si>
  <si>
    <t xml:space="preserve">Přesun hmot pro truhlářské konstr., výšky do 12 m </t>
  </si>
  <si>
    <t>767</t>
  </si>
  <si>
    <t>Konstrukce zámečnické</t>
  </si>
  <si>
    <t>767914810RP</t>
  </si>
  <si>
    <t xml:space="preserve">Demontáž zábradlí galerie </t>
  </si>
  <si>
    <t>767BR1</t>
  </si>
  <si>
    <t xml:space="preserve">D+M ocelového únikového schodiště </t>
  </si>
  <si>
    <t>998767202R00</t>
  </si>
  <si>
    <t xml:space="preserve">Přesun hmot pro zámečnické konstr., výšky do 12 m </t>
  </si>
  <si>
    <t>769</t>
  </si>
  <si>
    <t>Otvorové prvky z plastu</t>
  </si>
  <si>
    <t>okno</t>
  </si>
  <si>
    <t xml:space="preserve">D+M vnitřní plastové okno dle nákresu </t>
  </si>
  <si>
    <t>schodiště</t>
  </si>
  <si>
    <t>D+M PVC sestava okno 1350x2400 + dveře 1050x3200</t>
  </si>
  <si>
    <t>žaluzie 1</t>
  </si>
  <si>
    <t>D+M Interiérová žaluzie lamelová horizontální 1000x1500 mm, barva bílá</t>
  </si>
  <si>
    <t>žaluzie 2</t>
  </si>
  <si>
    <t>D+M Interiérová žaluzie lamelová horizontální 1000x800 mm, barva bílá</t>
  </si>
  <si>
    <t>771</t>
  </si>
  <si>
    <t>Podlahy z dlaždic a obklady</t>
  </si>
  <si>
    <t>771445034R00</t>
  </si>
  <si>
    <t xml:space="preserve">Obklad soklíků hutných,schod.stupň.,tmel, v.100 mm </t>
  </si>
  <si>
    <t>771475014R00</t>
  </si>
  <si>
    <t xml:space="preserve">Obklad soklíků keram.rovných, tmel,výška 10 cm </t>
  </si>
  <si>
    <t>schodiště:0,6+1,5+0,75+1,65-1,45*2</t>
  </si>
  <si>
    <t>771479001R00</t>
  </si>
  <si>
    <t xml:space="preserve">Řezání dlaždic keramických pro soklíky </t>
  </si>
  <si>
    <t>771578011RT1</t>
  </si>
  <si>
    <t xml:space="preserve">Spára podlaha - stěna, silikonem </t>
  </si>
  <si>
    <t>sokl:</t>
  </si>
  <si>
    <t>773991001R00</t>
  </si>
  <si>
    <t xml:space="preserve">Broušení teracových podlah dvojnásobné </t>
  </si>
  <si>
    <t>vstup:5,92</t>
  </si>
  <si>
    <t>597-70102</t>
  </si>
  <si>
    <t>Dlaždice 30 x 30 cm předepsaná cena 350,-</t>
  </si>
  <si>
    <t>(6,3+17,54)*0,1*1,1</t>
  </si>
  <si>
    <t>998771202R00</t>
  </si>
  <si>
    <t xml:space="preserve">Přesun hmot pro podlahy z dlaždic, výšky do 12 m </t>
  </si>
  <si>
    <t>776</t>
  </si>
  <si>
    <t>Podlahy povlakové</t>
  </si>
  <si>
    <t>632415104R00</t>
  </si>
  <si>
    <t xml:space="preserve">Potěr samonivelační ručně tl. 4 mm </t>
  </si>
  <si>
    <t>ložnice:4,7*5,787</t>
  </si>
  <si>
    <t>přípravna jídel:9,27+0,9*0,13</t>
  </si>
  <si>
    <t>úklid:1,43+0,6*0,13</t>
  </si>
  <si>
    <t>WC personál:1,43+0,6*0,13</t>
  </si>
  <si>
    <t>umývárna:14,83+0,8*0,13-1,75*0,2</t>
  </si>
  <si>
    <t>776421100RT1</t>
  </si>
  <si>
    <t>Lepení podlahových soklíků z PVC a vinylu pouze lepení - soklík ve specifikaci</t>
  </si>
  <si>
    <t>ložnice:8,82+5,787+5,8</t>
  </si>
  <si>
    <t>776521100RT1</t>
  </si>
  <si>
    <t>Lepení povlak.podlah z pásů PVC na lepidlo pouze položení - PVC ve specifikaci</t>
  </si>
  <si>
    <t>vodorovné:</t>
  </si>
  <si>
    <t>svislé:</t>
  </si>
  <si>
    <t>přípravna jídel:(2,865+3,237)*2*0,1</t>
  </si>
  <si>
    <t>-0,9*0,1</t>
  </si>
  <si>
    <t>umývárna:(4,355+3,237)*2*0,1+(1,75+0,2)*2*0,1</t>
  </si>
  <si>
    <t>-(0,9+0,6)*0,1</t>
  </si>
  <si>
    <t>úklid:(1,554+0,92)*2*0,1</t>
  </si>
  <si>
    <t>-0,6*0,1</t>
  </si>
  <si>
    <t>WC personál:(1,554+0,92)*2*0,1</t>
  </si>
  <si>
    <t>denní místnost:(1,5+0,35)*0,1</t>
  </si>
  <si>
    <t>776RP1</t>
  </si>
  <si>
    <t xml:space="preserve">Příplatek za přechod PVC podlah vodorovná-svislá </t>
  </si>
  <si>
    <t>umývárna:(4,355+3,237)*2+(1,75+0,2)*2</t>
  </si>
  <si>
    <t>-(0,9+0,6)</t>
  </si>
  <si>
    <t>úklid:(1,554+0,92)*2</t>
  </si>
  <si>
    <t>-0,6</t>
  </si>
  <si>
    <t>WC personál:(1,554+0,92)*2</t>
  </si>
  <si>
    <t>denní místnost:1,5+0,35</t>
  </si>
  <si>
    <t>776521100RP2</t>
  </si>
  <si>
    <t>Lepení povlak.podlah z pásů PVC nalepidlo malé plochy vč. samonivelač. hmoty vč. sváření</t>
  </si>
  <si>
    <t>denní místnost - po vybourání příčky:6,6*0,25</t>
  </si>
  <si>
    <t>28342453</t>
  </si>
  <si>
    <t>Soklová lišta s vloženým pruhem PVC shodné barevnosti s podlahou</t>
  </si>
  <si>
    <t>20,407*1,1</t>
  </si>
  <si>
    <t>28410149</t>
  </si>
  <si>
    <t>PVC pásy protiskluzové R9B do mokrých prostor - předepsaná cena 400,-</t>
  </si>
  <si>
    <t>10,6074*1,1</t>
  </si>
  <si>
    <t>28410150</t>
  </si>
  <si>
    <t>PVC pásy protiskluzové R10B do mokrých prostor - předepsaná cena 400,-</t>
  </si>
  <si>
    <t>20,323*1,1</t>
  </si>
  <si>
    <t>28410152</t>
  </si>
  <si>
    <t>Linoleum - předepsaná cena 350,-</t>
  </si>
  <si>
    <t>28,8489*1,1</t>
  </si>
  <si>
    <t>998776202R00</t>
  </si>
  <si>
    <t xml:space="preserve">Přesun hmot pro podlahy povlakové, výšky do 12 m </t>
  </si>
  <si>
    <t>781</t>
  </si>
  <si>
    <t>Obklady keramické</t>
  </si>
  <si>
    <t>781101210RT1</t>
  </si>
  <si>
    <t xml:space="preserve">Penetrace podkladu pod obklady penetrační nátěr </t>
  </si>
  <si>
    <t>umývárna:(4,355+3,237)*2*2,0+(1,75+0,2)*2*1,0+0,2*1,75</t>
  </si>
  <si>
    <t>-(0,9*2,0+0,6*2,0)</t>
  </si>
  <si>
    <t>úklid:(1,554+0,92)*2*1,6</t>
  </si>
  <si>
    <t>-(0,6*1,6)</t>
  </si>
  <si>
    <t>WC personál:(1,554+0,92)*2*1,6</t>
  </si>
  <si>
    <t>denní místnost:(1,5+0,35)*1,6</t>
  </si>
  <si>
    <t>přípravna jídel - kuch. linka:(0,6+3,237+0,6)*0,6</t>
  </si>
  <si>
    <t>781475114R00</t>
  </si>
  <si>
    <t>Obklad vnitřní stěn keramický, do tmele, 20x20 cm vícebarevné kladení</t>
  </si>
  <si>
    <t>781491001RT1</t>
  </si>
  <si>
    <t>Montáž lišt k obkladům rohových, koutových i dilatačních</t>
  </si>
  <si>
    <t>umývárna:(1,75+0,2)*2+1,0*4</t>
  </si>
  <si>
    <t>781495115U00</t>
  </si>
  <si>
    <t xml:space="preserve">Spárování obkladu silikonem </t>
  </si>
  <si>
    <t>umývárna:2,0*6</t>
  </si>
  <si>
    <t>úklid:1,6*6</t>
  </si>
  <si>
    <t>WC personál:1,6*6</t>
  </si>
  <si>
    <t>597-81501</t>
  </si>
  <si>
    <t>Obklad 20 x 20 cm předepsaná cena 350,-</t>
  </si>
  <si>
    <t>51,1538*1,1</t>
  </si>
  <si>
    <t>59760104.A</t>
  </si>
  <si>
    <t>Lišta rohová plastová na obklad ukončovací 10 mm</t>
  </si>
  <si>
    <t>7,9*1,1</t>
  </si>
  <si>
    <t>998781202R00</t>
  </si>
  <si>
    <t xml:space="preserve">Přesun hmot pro obklady keramické, výšky do 12 m </t>
  </si>
  <si>
    <t>783</t>
  </si>
  <si>
    <t>Nátěry</t>
  </si>
  <si>
    <t>783220010RAC</t>
  </si>
  <si>
    <t>Nátěr kovových doplňkových konstrukcí syntetický dvojnásobný krycí s 1x emailováním</t>
  </si>
  <si>
    <t>zárubně: 7</t>
  </si>
  <si>
    <t>784</t>
  </si>
  <si>
    <t>Malby</t>
  </si>
  <si>
    <t>784191101R00</t>
  </si>
  <si>
    <t xml:space="preserve">Penetrace podkladu univerzální  1x </t>
  </si>
  <si>
    <t>stropy:</t>
  </si>
  <si>
    <t>ložnice:51,79</t>
  </si>
  <si>
    <t>chodba+vstup:5,46+14,88</t>
  </si>
  <si>
    <t>úklid+WC personál:1,43*2</t>
  </si>
  <si>
    <t>stěny:</t>
  </si>
  <si>
    <t>vstup+chodba:(8,4+2,42)*2*3,8-(1,8*3,8+0,9*2,0*3+0,6*2,0+0,8*2,0)</t>
  </si>
  <si>
    <t>umývárna:(4,355+3,237)*2*1,8</t>
  </si>
  <si>
    <t>úklid:(1,554+0,92)*2*2,2-0,6*0,4</t>
  </si>
  <si>
    <t>WC personál:(1,554+0,92)*2*2,2-0,6*0,4</t>
  </si>
  <si>
    <t>přípravna jídel:(3,237+2,865)*2*3,8-(0,9*2,0+(0,6+3,237+0,6)*0,6)</t>
  </si>
  <si>
    <t>ložnice:(8,82+5,787)*2*3,8-0,9*2,0*2</t>
  </si>
  <si>
    <t>denní místnost:(13,75+6,6)*2*3,45-(0,75*1,2+0,9*2,0*2+(1,5+0,35)*1,6)</t>
  </si>
  <si>
    <t>schodiště 1PP/šatny u tělocvičny:(1,6*3,175-1,45*1,97+4,85*3,175)*2</t>
  </si>
  <si>
    <t>protipožární příčka chodba/schodiště 1NP,2NP,3NP:((1,78+2,3+0,35)*3,35-1,45*1,97)*3*2</t>
  </si>
  <si>
    <t>784195112R00</t>
  </si>
  <si>
    <t xml:space="preserve">Malba tekutá standartní, bílá, 2 x </t>
  </si>
  <si>
    <t>M21</t>
  </si>
  <si>
    <t>Elektromontáže</t>
  </si>
  <si>
    <t>21RP1</t>
  </si>
  <si>
    <t xml:space="preserve">Elektroinstalace dle samostatného rozpočtu </t>
  </si>
  <si>
    <t>21RP2</t>
  </si>
  <si>
    <t xml:space="preserve">Elektroinstalace - protipožární opatření </t>
  </si>
  <si>
    <t>D96</t>
  </si>
  <si>
    <t>Přesuny suti a vybouraných hmot</t>
  </si>
  <si>
    <t>979088212R00</t>
  </si>
  <si>
    <t xml:space="preserve">Nakládání suti na dopravní prostředky </t>
  </si>
  <si>
    <t>979011211R00</t>
  </si>
  <si>
    <t xml:space="preserve">Svislá doprava suti a vybour. hmot za 2.NP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</si>
  <si>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</si>
  <si>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</si>
  <si>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</si>
  <si>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</si>
  <si>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979087311R00</t>
  </si>
  <si>
    <t xml:space="preserve">Vodorovné přemístění suti nošením do 10 m </t>
  </si>
  <si>
    <t>979087391R00</t>
  </si>
  <si>
    <t xml:space="preserve">Příplatek za nošení suti každých dalších 10 m </t>
  </si>
  <si>
    <t>979990001R00</t>
  </si>
  <si>
    <t xml:space="preserve">Poplatek za skládku stavební suti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</si>
  <si>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</si>
  <si>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</si>
  <si>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</si>
  <si>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</si>
  <si>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</si>
  <si>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</si>
  <si>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</si>
  <si>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</si>
  <si>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Publicita projektu - pamětní deska</t>
  </si>
  <si>
    <t>Publicita projektu - informační bilboard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</si>
</sst>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0" xfId="1" applyFont="1" applyBorder="1"/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3" borderId="34" xfId="1" applyNumberFormat="1" applyFont="1" applyFill="1" applyBorder="1" applyAlignment="1">
      <alignment horizontal="left" wrapText="1" indent="1"/>
    </xf>
    <xf numFmtId="0" fontId="20" fillId="0" borderId="0" xfId="0" applyNumberFormat="1" applyFont="1"/>
    <xf numFmtId="0" fontId="20" fillId="0" borderId="13" xfId="0" applyNumberFormat="1" applyFont="1" applyBorder="1"/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5" fillId="0" borderId="0" xfId="1" applyFont="1" applyAlignment="1"/>
    <xf numFmtId="0" fontId="10" fillId="0" borderId="0" xfId="1" applyAlignment="1">
      <alignment horizontal="right"/>
    </xf>
    <xf numFmtId="0" fontId="26" fillId="0" borderId="0" xfId="1" applyFont="1" applyBorder="1"/>
    <xf numFmtId="3" fontId="26" fillId="0" borderId="0" xfId="1" applyNumberFormat="1" applyFont="1" applyBorder="1" applyAlignment="1">
      <alignment horizontal="right"/>
    </xf>
    <xf numFmtId="4" fontId="26" fillId="0" borderId="0" xfId="1" applyNumberFormat="1" applyFont="1" applyBorder="1"/>
    <xf numFmtId="0" fontId="25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" fontId="19" fillId="3" borderId="62" xfId="1" applyNumberFormat="1" applyFont="1" applyFill="1" applyBorder="1" applyAlignment="1">
      <alignment horizontal="right" wrapText="1"/>
    </xf>
    <xf numFmtId="49" fontId="19" fillId="3" borderId="60" xfId="1" applyNumberFormat="1" applyFont="1" applyFill="1" applyBorder="1" applyAlignment="1">
      <alignment horizontal="left" wrapText="1"/>
    </xf>
    <xf numFmtId="3" fontId="21" fillId="0" borderId="0" xfId="1" applyNumberFormat="1" applyFont="1" applyAlignment="1">
      <alignment wrapTex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C2" sqref="C2:D2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/>
      <c r="D2" s="5"/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79</v>
      </c>
      <c r="B5" s="18"/>
      <c r="C5" s="19" t="s">
        <v>80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 t="s">
        <v>77</v>
      </c>
      <c r="B7" s="25"/>
      <c r="C7" s="26" t="s">
        <v>78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30"/>
      <c r="D8" s="30"/>
      <c r="E8" s="31"/>
      <c r="F8" s="32" t="s">
        <v>12</v>
      </c>
      <c r="G8" s="33"/>
      <c r="H8" s="34"/>
      <c r="I8" s="35"/>
    </row>
    <row r="9" spans="1:57" x14ac:dyDescent="0.2">
      <c r="A9" s="29" t="s">
        <v>13</v>
      </c>
      <c r="B9" s="13"/>
      <c r="C9" s="30">
        <f>Projektant</f>
        <v>0</v>
      </c>
      <c r="D9" s="30"/>
      <c r="E9" s="31"/>
      <c r="F9" s="13"/>
      <c r="G9" s="36"/>
      <c r="H9" s="37"/>
    </row>
    <row r="10" spans="1:57" x14ac:dyDescent="0.2">
      <c r="A10" s="29" t="s">
        <v>14</v>
      </c>
      <c r="B10" s="13"/>
      <c r="C10" s="30"/>
      <c r="D10" s="30"/>
      <c r="E10" s="30"/>
      <c r="F10" s="38"/>
      <c r="G10" s="39"/>
      <c r="H10" s="40"/>
    </row>
    <row r="11" spans="1:57" ht="13.5" customHeight="1" x14ac:dyDescent="0.2">
      <c r="A11" s="29" t="s">
        <v>15</v>
      </c>
      <c r="B11" s="13"/>
      <c r="C11" s="30"/>
      <c r="D11" s="30"/>
      <c r="E11" s="30"/>
      <c r="F11" s="41" t="s">
        <v>16</v>
      </c>
      <c r="G11" s="42"/>
      <c r="H11" s="37"/>
      <c r="BA11" s="43"/>
      <c r="BB11" s="43"/>
      <c r="BC11" s="43"/>
      <c r="BD11" s="43"/>
      <c r="BE11" s="43"/>
    </row>
    <row r="12" spans="1:57" ht="12.75" customHeight="1" x14ac:dyDescent="0.2">
      <c r="A12" s="44" t="s">
        <v>17</v>
      </c>
      <c r="B12" s="10"/>
      <c r="C12" s="45"/>
      <c r="D12" s="45"/>
      <c r="E12" s="45"/>
      <c r="F12" s="46" t="s">
        <v>18</v>
      </c>
      <c r="G12" s="47"/>
      <c r="H12" s="37"/>
    </row>
    <row r="13" spans="1:57" ht="28.5" customHeight="1" thickBot="1" x14ac:dyDescent="0.25">
      <c r="A13" s="48" t="s">
        <v>19</v>
      </c>
      <c r="B13" s="49"/>
      <c r="C13" s="49"/>
      <c r="D13" s="49"/>
      <c r="E13" s="50"/>
      <c r="F13" s="50"/>
      <c r="G13" s="51"/>
      <c r="H13" s="37"/>
    </row>
    <row r="14" spans="1:57" ht="17.25" customHeight="1" thickBot="1" x14ac:dyDescent="0.25">
      <c r="A14" s="52" t="s">
        <v>20</v>
      </c>
      <c r="B14" s="53"/>
      <c r="C14" s="54"/>
      <c r="D14" s="55" t="s">
        <v>21</v>
      </c>
      <c r="E14" s="56"/>
      <c r="F14" s="56"/>
      <c r="G14" s="54"/>
    </row>
    <row r="15" spans="1:57" ht="15.95" customHeight="1" x14ac:dyDescent="0.2">
      <c r="A15" s="57"/>
      <c r="B15" s="58" t="s">
        <v>22</v>
      </c>
      <c r="C15" s="59">
        <f>HSV</f>
        <v>0</v>
      </c>
      <c r="D15" s="60" t="str">
        <f>Rekapitulace!A36</f>
        <v>Ztížené výrobní podmínky</v>
      </c>
      <c r="E15" s="61"/>
      <c r="F15" s="62"/>
      <c r="G15" s="59">
        <f>Rekapitulace!I36</f>
        <v>0</v>
      </c>
    </row>
    <row r="16" spans="1:57" ht="15.95" customHeight="1" x14ac:dyDescent="0.2">
      <c r="A16" s="57" t="s">
        <v>23</v>
      </c>
      <c r="B16" s="58" t="s">
        <v>24</v>
      </c>
      <c r="C16" s="59">
        <f>PSV</f>
        <v>0</v>
      </c>
      <c r="D16" s="9" t="str">
        <f>Rekapitulace!A37</f>
        <v>Oborová přirážka</v>
      </c>
      <c r="E16" s="63"/>
      <c r="F16" s="64"/>
      <c r="G16" s="59">
        <f>Rekapitulace!I37</f>
        <v>0</v>
      </c>
    </row>
    <row r="17" spans="1:7" ht="15.95" customHeight="1" x14ac:dyDescent="0.2">
      <c r="A17" s="57" t="s">
        <v>25</v>
      </c>
      <c r="B17" s="58" t="s">
        <v>26</v>
      </c>
      <c r="C17" s="59">
        <f>Mont</f>
        <v>0</v>
      </c>
      <c r="D17" s="9" t="str">
        <f>Rekapitulace!A38</f>
        <v>Přesun stavebních kapacit</v>
      </c>
      <c r="E17" s="63"/>
      <c r="F17" s="64"/>
      <c r="G17" s="59">
        <f>Rekapitulace!I38</f>
        <v>0</v>
      </c>
    </row>
    <row r="18" spans="1:7" ht="15.95" customHeight="1" x14ac:dyDescent="0.2">
      <c r="A18" s="65" t="s">
        <v>27</v>
      </c>
      <c r="B18" s="66" t="s">
        <v>28</v>
      </c>
      <c r="C18" s="59">
        <f>Dodavka</f>
        <v>0</v>
      </c>
      <c r="D18" s="9" t="str">
        <f>Rekapitulace!A39</f>
        <v>Mimostaveništní doprava</v>
      </c>
      <c r="E18" s="63"/>
      <c r="F18" s="64"/>
      <c r="G18" s="59">
        <f>Rekapitulace!I39</f>
        <v>0</v>
      </c>
    </row>
    <row r="19" spans="1:7" ht="15.95" customHeight="1" x14ac:dyDescent="0.2">
      <c r="A19" s="67" t="s">
        <v>29</v>
      </c>
      <c r="B19" s="58"/>
      <c r="C19" s="59">
        <f>SUM(C15:C18)</f>
        <v>0</v>
      </c>
      <c r="D19" s="9" t="str">
        <f>Rekapitulace!A40</f>
        <v>Zařízení staveniště</v>
      </c>
      <c r="E19" s="63"/>
      <c r="F19" s="64"/>
      <c r="G19" s="59">
        <f>Rekapitulace!I40</f>
        <v>0</v>
      </c>
    </row>
    <row r="20" spans="1:7" ht="15.95" customHeight="1" x14ac:dyDescent="0.2">
      <c r="A20" s="67"/>
      <c r="B20" s="58"/>
      <c r="C20" s="59"/>
      <c r="D20" s="9" t="str">
        <f>Rekapitulace!A41</f>
        <v>Provoz investora</v>
      </c>
      <c r="E20" s="63"/>
      <c r="F20" s="64"/>
      <c r="G20" s="59">
        <f>Rekapitulace!I41</f>
        <v>0</v>
      </c>
    </row>
    <row r="21" spans="1:7" ht="15.95" customHeight="1" x14ac:dyDescent="0.2">
      <c r="A21" s="67" t="s">
        <v>30</v>
      </c>
      <c r="B21" s="58"/>
      <c r="C21" s="59">
        <f>HZS</f>
        <v>0</v>
      </c>
      <c r="D21" s="9" t="str">
        <f>Rekapitulace!A42</f>
        <v>Kompletační činnost (IČD)</v>
      </c>
      <c r="E21" s="63"/>
      <c r="F21" s="64"/>
      <c r="G21" s="59">
        <f>Rekapitulace!I42</f>
        <v>0</v>
      </c>
    </row>
    <row r="22" spans="1:7" ht="15.95" customHeight="1" x14ac:dyDescent="0.2">
      <c r="A22" s="68" t="s">
        <v>31</v>
      </c>
      <c r="B22" s="69"/>
      <c r="C22" s="59">
        <f>C19+C21</f>
        <v>0</v>
      </c>
      <c r="D22" s="9" t="s">
        <v>32</v>
      </c>
      <c r="E22" s="63"/>
      <c r="F22" s="64"/>
      <c r="G22" s="59">
        <f>G23-SUM(G15:G21)</f>
        <v>0</v>
      </c>
    </row>
    <row r="23" spans="1:7" ht="15.95" customHeight="1" thickBot="1" x14ac:dyDescent="0.25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9">
        <f>VRN</f>
        <v>0</v>
      </c>
    </row>
    <row r="24" spans="1:7" x14ac:dyDescent="0.2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 x14ac:dyDescent="0.2">
      <c r="A25" s="68" t="s">
        <v>38</v>
      </c>
      <c r="B25" s="69"/>
      <c r="C25" s="81"/>
      <c r="D25" s="69" t="s">
        <v>38</v>
      </c>
      <c r="E25" s="82"/>
      <c r="F25" s="83" t="s">
        <v>38</v>
      </c>
      <c r="G25" s="84"/>
    </row>
    <row r="26" spans="1:7" ht="37.5" customHeight="1" x14ac:dyDescent="0.2">
      <c r="A26" s="68" t="s">
        <v>39</v>
      </c>
      <c r="B26" s="85"/>
      <c r="C26" s="81"/>
      <c r="D26" s="69" t="s">
        <v>39</v>
      </c>
      <c r="E26" s="82"/>
      <c r="F26" s="83" t="s">
        <v>39</v>
      </c>
      <c r="G26" s="84"/>
    </row>
    <row r="27" spans="1:7" x14ac:dyDescent="0.2">
      <c r="A27" s="68"/>
      <c r="B27" s="86"/>
      <c r="C27" s="81"/>
      <c r="D27" s="69"/>
      <c r="E27" s="82"/>
      <c r="F27" s="83"/>
      <c r="G27" s="84"/>
    </row>
    <row r="28" spans="1:7" x14ac:dyDescent="0.2">
      <c r="A28" s="68" t="s">
        <v>40</v>
      </c>
      <c r="B28" s="69"/>
      <c r="C28" s="81"/>
      <c r="D28" s="83" t="s">
        <v>41</v>
      </c>
      <c r="E28" s="81"/>
      <c r="F28" s="87" t="s">
        <v>41</v>
      </c>
      <c r="G28" s="84"/>
    </row>
    <row r="29" spans="1:7" ht="69" customHeight="1" x14ac:dyDescent="0.2">
      <c r="A29" s="68"/>
      <c r="B29" s="69"/>
      <c r="C29" s="88"/>
      <c r="D29" s="89"/>
      <c r="E29" s="88"/>
      <c r="F29" s="69"/>
      <c r="G29" s="84"/>
    </row>
    <row r="30" spans="1:7" x14ac:dyDescent="0.2">
      <c r="A30" s="90" t="s">
        <v>42</v>
      </c>
      <c r="B30" s="91"/>
      <c r="C30" s="92">
        <v>21</v>
      </c>
      <c r="D30" s="91" t="s">
        <v>43</v>
      </c>
      <c r="E30" s="93"/>
      <c r="F30" s="94">
        <f>C23-F32</f>
        <v>0</v>
      </c>
      <c r="G30" s="95"/>
    </row>
    <row r="31" spans="1:7" x14ac:dyDescent="0.2">
      <c r="A31" s="90" t="s">
        <v>44</v>
      </c>
      <c r="B31" s="91"/>
      <c r="C31" s="92">
        <f>SazbaDPH1</f>
        <v>21</v>
      </c>
      <c r="D31" s="91" t="s">
        <v>45</v>
      </c>
      <c r="E31" s="93"/>
      <c r="F31" s="94">
        <f>ROUND(PRODUCT(F30,C31/100),0)</f>
        <v>0</v>
      </c>
      <c r="G31" s="95"/>
    </row>
    <row r="32" spans="1:7" x14ac:dyDescent="0.2">
      <c r="A32" s="90" t="s">
        <v>42</v>
      </c>
      <c r="B32" s="91"/>
      <c r="C32" s="92">
        <v>0</v>
      </c>
      <c r="D32" s="91" t="s">
        <v>45</v>
      </c>
      <c r="E32" s="93"/>
      <c r="F32" s="94">
        <v>0</v>
      </c>
      <c r="G32" s="95"/>
    </row>
    <row r="33" spans="1:8" x14ac:dyDescent="0.2">
      <c r="A33" s="90" t="s">
        <v>44</v>
      </c>
      <c r="B33" s="96"/>
      <c r="C33" s="97">
        <f>SazbaDPH2</f>
        <v>0</v>
      </c>
      <c r="D33" s="91" t="s">
        <v>45</v>
      </c>
      <c r="E33" s="64"/>
      <c r="F33" s="94">
        <f>ROUND(PRODUCT(F32,C33/100),0)</f>
        <v>0</v>
      </c>
      <c r="G33" s="95"/>
    </row>
    <row r="34" spans="1:8" s="103" customFormat="1" ht="19.5" customHeight="1" thickBot="1" x14ac:dyDescent="0.3">
      <c r="A34" s="98" t="s">
        <v>46</v>
      </c>
      <c r="B34" s="99"/>
      <c r="C34" s="99"/>
      <c r="D34" s="99"/>
      <c r="E34" s="100"/>
      <c r="F34" s="101">
        <f>ROUND(SUM(F30:F33),0)</f>
        <v>0</v>
      </c>
      <c r="G34" s="102"/>
    </row>
    <row r="36" spans="1:8" x14ac:dyDescent="0.2">
      <c r="A36" s="104" t="s">
        <v>47</v>
      </c>
      <c r="B36" s="104"/>
      <c r="C36" s="104"/>
      <c r="D36" s="104"/>
      <c r="E36" s="104"/>
      <c r="F36" s="104"/>
      <c r="G36" s="104"/>
      <c r="H36" t="s">
        <v>5</v>
      </c>
    </row>
    <row r="37" spans="1:8" ht="14.25" customHeight="1" x14ac:dyDescent="0.2">
      <c r="A37" s="104"/>
      <c r="B37" s="105"/>
      <c r="C37" s="105"/>
      <c r="D37" s="105"/>
      <c r="E37" s="105"/>
      <c r="F37" s="105"/>
      <c r="G37" s="105"/>
      <c r="H37" t="s">
        <v>5</v>
      </c>
    </row>
    <row r="38" spans="1:8" ht="12.75" customHeight="1" x14ac:dyDescent="0.2">
      <c r="A38" s="106"/>
      <c r="B38" s="105"/>
      <c r="C38" s="105"/>
      <c r="D38" s="105"/>
      <c r="E38" s="105"/>
      <c r="F38" s="105"/>
      <c r="G38" s="105"/>
      <c r="H38" t="s">
        <v>5</v>
      </c>
    </row>
    <row r="39" spans="1:8" x14ac:dyDescent="0.2">
      <c r="A39" s="106"/>
      <c r="B39" s="105"/>
      <c r="C39" s="105"/>
      <c r="D39" s="105"/>
      <c r="E39" s="105"/>
      <c r="F39" s="105"/>
      <c r="G39" s="105"/>
      <c r="H39" t="s">
        <v>5</v>
      </c>
    </row>
    <row r="40" spans="1:8" x14ac:dyDescent="0.2">
      <c r="A40" s="106"/>
      <c r="B40" s="105"/>
      <c r="C40" s="105"/>
      <c r="D40" s="105"/>
      <c r="E40" s="105"/>
      <c r="F40" s="105"/>
      <c r="G40" s="105"/>
      <c r="H40" t="s">
        <v>5</v>
      </c>
    </row>
    <row r="41" spans="1:8" x14ac:dyDescent="0.2">
      <c r="A41" s="106"/>
      <c r="B41" s="105"/>
      <c r="C41" s="105"/>
      <c r="D41" s="105"/>
      <c r="E41" s="105"/>
      <c r="F41" s="105"/>
      <c r="G41" s="105"/>
      <c r="H41" t="s">
        <v>5</v>
      </c>
    </row>
    <row r="42" spans="1:8" x14ac:dyDescent="0.2">
      <c r="A42" s="106"/>
      <c r="B42" s="105"/>
      <c r="C42" s="105"/>
      <c r="D42" s="105"/>
      <c r="E42" s="105"/>
      <c r="F42" s="105"/>
      <c r="G42" s="105"/>
      <c r="H42" t="s">
        <v>5</v>
      </c>
    </row>
    <row r="43" spans="1:8" x14ac:dyDescent="0.2">
      <c r="A43" s="106"/>
      <c r="B43" s="105"/>
      <c r="C43" s="105"/>
      <c r="D43" s="105"/>
      <c r="E43" s="105"/>
      <c r="F43" s="105"/>
      <c r="G43" s="105"/>
      <c r="H43" t="s">
        <v>5</v>
      </c>
    </row>
    <row r="44" spans="1:8" x14ac:dyDescent="0.2">
      <c r="A44" s="106"/>
      <c r="B44" s="105"/>
      <c r="C44" s="105"/>
      <c r="D44" s="105"/>
      <c r="E44" s="105"/>
      <c r="F44" s="105"/>
      <c r="G44" s="105"/>
      <c r="H44" t="s">
        <v>5</v>
      </c>
    </row>
    <row r="45" spans="1:8" ht="0.75" customHeight="1" x14ac:dyDescent="0.2">
      <c r="A45" s="106"/>
      <c r="B45" s="105"/>
      <c r="C45" s="105"/>
      <c r="D45" s="105"/>
      <c r="E45" s="105"/>
      <c r="F45" s="105"/>
      <c r="G45" s="105"/>
      <c r="H45" t="s">
        <v>5</v>
      </c>
    </row>
    <row r="46" spans="1:8" x14ac:dyDescent="0.2">
      <c r="B46" s="107"/>
      <c r="C46" s="107"/>
      <c r="D46" s="107"/>
      <c r="E46" s="107"/>
      <c r="F46" s="107"/>
      <c r="G46" s="107"/>
    </row>
    <row r="47" spans="1:8" x14ac:dyDescent="0.2">
      <c r="B47" s="107"/>
      <c r="C47" s="107"/>
      <c r="D47" s="107"/>
      <c r="E47" s="107"/>
      <c r="F47" s="107"/>
      <c r="G47" s="107"/>
    </row>
    <row r="48" spans="1:8" x14ac:dyDescent="0.2">
      <c r="B48" s="107"/>
      <c r="C48" s="107"/>
      <c r="D48" s="107"/>
      <c r="E48" s="107"/>
      <c r="F48" s="107"/>
      <c r="G48" s="107"/>
    </row>
    <row r="49" spans="2:7" x14ac:dyDescent="0.2">
      <c r="B49" s="107"/>
      <c r="C49" s="107"/>
      <c r="D49" s="107"/>
      <c r="E49" s="107"/>
      <c r="F49" s="107"/>
      <c r="G49" s="107"/>
    </row>
    <row r="50" spans="2:7" x14ac:dyDescent="0.2">
      <c r="B50" s="107"/>
      <c r="C50" s="107"/>
      <c r="D50" s="107"/>
      <c r="E50" s="107"/>
      <c r="F50" s="107"/>
      <c r="G50" s="107"/>
    </row>
    <row r="51" spans="2:7" x14ac:dyDescent="0.2">
      <c r="B51" s="107"/>
      <c r="C51" s="107"/>
      <c r="D51" s="107"/>
      <c r="E51" s="107"/>
      <c r="F51" s="107"/>
      <c r="G51" s="107"/>
    </row>
    <row r="52" spans="2:7" x14ac:dyDescent="0.2">
      <c r="B52" s="107"/>
      <c r="C52" s="107"/>
      <c r="D52" s="107"/>
      <c r="E52" s="107"/>
      <c r="F52" s="107"/>
      <c r="G52" s="107"/>
    </row>
    <row r="53" spans="2:7" x14ac:dyDescent="0.2">
      <c r="B53" s="107"/>
      <c r="C53" s="107"/>
      <c r="D53" s="107"/>
      <c r="E53" s="107"/>
      <c r="F53" s="107"/>
      <c r="G53" s="107"/>
    </row>
    <row r="54" spans="2:7" x14ac:dyDescent="0.2">
      <c r="B54" s="107"/>
      <c r="C54" s="107"/>
      <c r="D54" s="107"/>
      <c r="E54" s="107"/>
      <c r="F54" s="107"/>
      <c r="G54" s="107"/>
    </row>
    <row r="55" spans="2:7" x14ac:dyDescent="0.2">
      <c r="B55" s="107"/>
      <c r="C55" s="107"/>
      <c r="D55" s="107"/>
      <c r="E55" s="107"/>
      <c r="F55" s="107"/>
      <c r="G55" s="1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97"/>
  <sheetViews>
    <sheetView workbookViewId="0">
      <selection activeCell="G2" sqref="G2:I2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08" t="s">
        <v>48</v>
      </c>
      <c r="B1" s="109"/>
      <c r="C1" s="110" t="str">
        <f>CONCATENATE(cislostavby," ",nazevstavby)</f>
        <v>519 ZŠ Dolní Loučky</v>
      </c>
      <c r="D1" s="111"/>
      <c r="E1" s="112"/>
      <c r="F1" s="111"/>
      <c r="G1" s="113" t="s">
        <v>49</v>
      </c>
      <c r="H1" s="114"/>
      <c r="I1" s="115"/>
    </row>
    <row r="2" spans="1:9" ht="13.5" thickBot="1" x14ac:dyDescent="0.25">
      <c r="A2" s="116" t="s">
        <v>50</v>
      </c>
      <c r="B2" s="117"/>
      <c r="C2" s="118" t="str">
        <f>CONCATENATE(cisloobjektu," ",nazevobjektu)</f>
        <v>2 Stavební úpravy MŠ</v>
      </c>
      <c r="D2" s="119"/>
      <c r="E2" s="120"/>
      <c r="F2" s="119"/>
      <c r="G2" s="121"/>
      <c r="H2" s="122"/>
      <c r="I2" s="123"/>
    </row>
    <row r="3" spans="1:9" ht="13.5" thickTop="1" x14ac:dyDescent="0.2">
      <c r="A3" s="82"/>
      <c r="B3" s="82"/>
      <c r="C3" s="82"/>
      <c r="D3" s="82"/>
      <c r="E3" s="82"/>
      <c r="F3" s="69"/>
      <c r="G3" s="82"/>
      <c r="H3" s="82"/>
      <c r="I3" s="82"/>
    </row>
    <row r="4" spans="1:9" ht="19.5" customHeight="1" x14ac:dyDescent="0.25">
      <c r="A4" s="124" t="s">
        <v>51</v>
      </c>
      <c r="B4" s="125"/>
      <c r="C4" s="125"/>
      <c r="D4" s="125"/>
      <c r="E4" s="126"/>
      <c r="F4" s="125"/>
      <c r="G4" s="125"/>
      <c r="H4" s="125"/>
      <c r="I4" s="125"/>
    </row>
    <row r="5" spans="1:9" ht="13.5" thickBo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s="37" customFormat="1" ht="13.5" thickBot="1" x14ac:dyDescent="0.25">
      <c r="A6" s="127"/>
      <c r="B6" s="128" t="s">
        <v>52</v>
      </c>
      <c r="C6" s="128"/>
      <c r="D6" s="129"/>
      <c r="E6" s="130" t="s">
        <v>53</v>
      </c>
      <c r="F6" s="131" t="s">
        <v>54</v>
      </c>
      <c r="G6" s="131" t="s">
        <v>55</v>
      </c>
      <c r="H6" s="131" t="s">
        <v>56</v>
      </c>
      <c r="I6" s="132" t="s">
        <v>30</v>
      </c>
    </row>
    <row r="7" spans="1:9" s="37" customFormat="1" x14ac:dyDescent="0.2">
      <c r="A7" s="231" t="str">
        <f>Položky!B7</f>
        <v>3</v>
      </c>
      <c r="B7" s="133" t="str">
        <f>Položky!C7</f>
        <v>Svislé a kompletní konstrukce</v>
      </c>
      <c r="C7" s="69"/>
      <c r="D7" s="134"/>
      <c r="E7" s="232">
        <f>Položky!BA46</f>
        <v>0</v>
      </c>
      <c r="F7" s="233">
        <f>Položky!BB46</f>
        <v>0</v>
      </c>
      <c r="G7" s="233">
        <f>Položky!BC46</f>
        <v>0</v>
      </c>
      <c r="H7" s="233">
        <f>Položky!BD46</f>
        <v>0</v>
      </c>
      <c r="I7" s="234">
        <f>Položky!BE46</f>
        <v>0</v>
      </c>
    </row>
    <row r="8" spans="1:9" s="37" customFormat="1" x14ac:dyDescent="0.2">
      <c r="A8" s="231" t="str">
        <f>Položky!B47</f>
        <v>61</v>
      </c>
      <c r="B8" s="133" t="str">
        <f>Položky!C47</f>
        <v>Upravy povrchů vnitřní</v>
      </c>
      <c r="C8" s="69"/>
      <c r="D8" s="134"/>
      <c r="E8" s="232">
        <f>Položky!BA90</f>
        <v>0</v>
      </c>
      <c r="F8" s="233">
        <f>Položky!BB90</f>
        <v>0</v>
      </c>
      <c r="G8" s="233">
        <f>Položky!BC90</f>
        <v>0</v>
      </c>
      <c r="H8" s="233">
        <f>Položky!BD90</f>
        <v>0</v>
      </c>
      <c r="I8" s="234">
        <f>Položky!BE90</f>
        <v>0</v>
      </c>
    </row>
    <row r="9" spans="1:9" s="37" customFormat="1" x14ac:dyDescent="0.2">
      <c r="A9" s="231" t="str">
        <f>Položky!B91</f>
        <v>62</v>
      </c>
      <c r="B9" s="133" t="str">
        <f>Položky!C91</f>
        <v>Úpravy povrchů vnější</v>
      </c>
      <c r="C9" s="69"/>
      <c r="D9" s="134"/>
      <c r="E9" s="232">
        <f>Položky!BA98</f>
        <v>0</v>
      </c>
      <c r="F9" s="233">
        <f>Položky!BB98</f>
        <v>0</v>
      </c>
      <c r="G9" s="233">
        <f>Položky!BC98</f>
        <v>0</v>
      </c>
      <c r="H9" s="233">
        <f>Položky!BD98</f>
        <v>0</v>
      </c>
      <c r="I9" s="234">
        <f>Položky!BE98</f>
        <v>0</v>
      </c>
    </row>
    <row r="10" spans="1:9" s="37" customFormat="1" x14ac:dyDescent="0.2">
      <c r="A10" s="231" t="str">
        <f>Položky!B99</f>
        <v>63</v>
      </c>
      <c r="B10" s="133" t="str">
        <f>Položky!C99</f>
        <v>Podlahy a podlahové konstrukce</v>
      </c>
      <c r="C10" s="69"/>
      <c r="D10" s="134"/>
      <c r="E10" s="232">
        <f>Položky!BA110</f>
        <v>0</v>
      </c>
      <c r="F10" s="233">
        <f>Položky!BB110</f>
        <v>0</v>
      </c>
      <c r="G10" s="233">
        <f>Položky!BC110</f>
        <v>0</v>
      </c>
      <c r="H10" s="233">
        <f>Položky!BD110</f>
        <v>0</v>
      </c>
      <c r="I10" s="234">
        <f>Položky!BE110</f>
        <v>0</v>
      </c>
    </row>
    <row r="11" spans="1:9" s="37" customFormat="1" x14ac:dyDescent="0.2">
      <c r="A11" s="231" t="str">
        <f>Položky!B111</f>
        <v>64</v>
      </c>
      <c r="B11" s="133" t="str">
        <f>Položky!C111</f>
        <v>Výplně otvorů</v>
      </c>
      <c r="C11" s="69"/>
      <c r="D11" s="134"/>
      <c r="E11" s="232">
        <f>Položky!BA131</f>
        <v>0</v>
      </c>
      <c r="F11" s="233">
        <f>Položky!BB131</f>
        <v>0</v>
      </c>
      <c r="G11" s="233">
        <f>Položky!BC131</f>
        <v>0</v>
      </c>
      <c r="H11" s="233">
        <f>Položky!BD131</f>
        <v>0</v>
      </c>
      <c r="I11" s="234">
        <f>Položky!BE131</f>
        <v>0</v>
      </c>
    </row>
    <row r="12" spans="1:9" s="37" customFormat="1" x14ac:dyDescent="0.2">
      <c r="A12" s="231" t="str">
        <f>Položky!B132</f>
        <v>94</v>
      </c>
      <c r="B12" s="133" t="str">
        <f>Položky!C132</f>
        <v>Lešení a stavební výtahy</v>
      </c>
      <c r="C12" s="69"/>
      <c r="D12" s="134"/>
      <c r="E12" s="232">
        <f>Položky!BA142</f>
        <v>0</v>
      </c>
      <c r="F12" s="233">
        <f>Položky!BB142</f>
        <v>0</v>
      </c>
      <c r="G12" s="233">
        <f>Položky!BC142</f>
        <v>0</v>
      </c>
      <c r="H12" s="233">
        <f>Položky!BD142</f>
        <v>0</v>
      </c>
      <c r="I12" s="234">
        <f>Položky!BE142</f>
        <v>0</v>
      </c>
    </row>
    <row r="13" spans="1:9" s="37" customFormat="1" x14ac:dyDescent="0.2">
      <c r="A13" s="231" t="str">
        <f>Položky!B143</f>
        <v>95</v>
      </c>
      <c r="B13" s="133" t="str">
        <f>Položky!C143</f>
        <v>Dokončovací konstrukce na pozemních stavbách</v>
      </c>
      <c r="C13" s="69"/>
      <c r="D13" s="134"/>
      <c r="E13" s="232">
        <f>Položky!BA147</f>
        <v>0</v>
      </c>
      <c r="F13" s="233">
        <f>Položky!BB147</f>
        <v>0</v>
      </c>
      <c r="G13" s="233">
        <f>Položky!BC147</f>
        <v>0</v>
      </c>
      <c r="H13" s="233">
        <f>Položky!BD147</f>
        <v>0</v>
      </c>
      <c r="I13" s="234">
        <f>Položky!BE147</f>
        <v>0</v>
      </c>
    </row>
    <row r="14" spans="1:9" s="37" customFormat="1" x14ac:dyDescent="0.2">
      <c r="A14" s="231" t="str">
        <f>Položky!B148</f>
        <v>96</v>
      </c>
      <c r="B14" s="133" t="str">
        <f>Položky!C148</f>
        <v>Bourání konstrukcí</v>
      </c>
      <c r="C14" s="69"/>
      <c r="D14" s="134"/>
      <c r="E14" s="232">
        <f>Položky!BA211</f>
        <v>0</v>
      </c>
      <c r="F14" s="233">
        <f>Položky!BB211</f>
        <v>0</v>
      </c>
      <c r="G14" s="233">
        <f>Položky!BC211</f>
        <v>0</v>
      </c>
      <c r="H14" s="233">
        <f>Položky!BD211</f>
        <v>0</v>
      </c>
      <c r="I14" s="234">
        <f>Položky!BE211</f>
        <v>0</v>
      </c>
    </row>
    <row r="15" spans="1:9" s="37" customFormat="1" x14ac:dyDescent="0.2">
      <c r="A15" s="231" t="str">
        <f>Položky!B212</f>
        <v>97</v>
      </c>
      <c r="B15" s="133" t="str">
        <f>Položky!C212</f>
        <v>Prorážení otvorů</v>
      </c>
      <c r="C15" s="69"/>
      <c r="D15" s="134"/>
      <c r="E15" s="232">
        <f>Položky!BA235</f>
        <v>0</v>
      </c>
      <c r="F15" s="233">
        <f>Položky!BB235</f>
        <v>0</v>
      </c>
      <c r="G15" s="233">
        <f>Položky!BC235</f>
        <v>0</v>
      </c>
      <c r="H15" s="233">
        <f>Položky!BD235</f>
        <v>0</v>
      </c>
      <c r="I15" s="234">
        <f>Položky!BE235</f>
        <v>0</v>
      </c>
    </row>
    <row r="16" spans="1:9" s="37" customFormat="1" x14ac:dyDescent="0.2">
      <c r="A16" s="231" t="str">
        <f>Položky!B236</f>
        <v>711</v>
      </c>
      <c r="B16" s="133" t="str">
        <f>Položky!C236</f>
        <v>Izolace proti vodě</v>
      </c>
      <c r="C16" s="69"/>
      <c r="D16" s="134"/>
      <c r="E16" s="232">
        <f>Položky!BA243</f>
        <v>0</v>
      </c>
      <c r="F16" s="233">
        <f>Položky!BB243</f>
        <v>0</v>
      </c>
      <c r="G16" s="233">
        <f>Položky!BC243</f>
        <v>0</v>
      </c>
      <c r="H16" s="233">
        <f>Položky!BD243</f>
        <v>0</v>
      </c>
      <c r="I16" s="234">
        <f>Položky!BE243</f>
        <v>0</v>
      </c>
    </row>
    <row r="17" spans="1:9" s="37" customFormat="1" x14ac:dyDescent="0.2">
      <c r="A17" s="231" t="str">
        <f>Položky!B244</f>
        <v>713</v>
      </c>
      <c r="B17" s="133" t="str">
        <f>Položky!C244</f>
        <v>Izolace akustické</v>
      </c>
      <c r="C17" s="69"/>
      <c r="D17" s="134"/>
      <c r="E17" s="232">
        <f>Položky!BA279</f>
        <v>0</v>
      </c>
      <c r="F17" s="233">
        <f>Položky!BB279</f>
        <v>0</v>
      </c>
      <c r="G17" s="233">
        <f>Položky!BC279</f>
        <v>0</v>
      </c>
      <c r="H17" s="233">
        <f>Položky!BD279</f>
        <v>0</v>
      </c>
      <c r="I17" s="234">
        <f>Položky!BE279</f>
        <v>0</v>
      </c>
    </row>
    <row r="18" spans="1:9" s="37" customFormat="1" x14ac:dyDescent="0.2">
      <c r="A18" s="231" t="str">
        <f>Položky!B280</f>
        <v>720</v>
      </c>
      <c r="B18" s="133" t="str">
        <f>Položky!C280</f>
        <v>Zdravotechnická instalace</v>
      </c>
      <c r="C18" s="69"/>
      <c r="D18" s="134"/>
      <c r="E18" s="232">
        <f>Položky!BA285</f>
        <v>0</v>
      </c>
      <c r="F18" s="233">
        <f>Položky!BB285</f>
        <v>0</v>
      </c>
      <c r="G18" s="233">
        <f>Položky!BC285</f>
        <v>0</v>
      </c>
      <c r="H18" s="233">
        <f>Položky!BD285</f>
        <v>0</v>
      </c>
      <c r="I18" s="234">
        <f>Položky!BE285</f>
        <v>0</v>
      </c>
    </row>
    <row r="19" spans="1:9" s="37" customFormat="1" x14ac:dyDescent="0.2">
      <c r="A19" s="231" t="str">
        <f>Položky!B286</f>
        <v>763</v>
      </c>
      <c r="B19" s="133" t="str">
        <f>Položky!C286</f>
        <v>Dřevostavby</v>
      </c>
      <c r="C19" s="69"/>
      <c r="D19" s="134"/>
      <c r="E19" s="232">
        <f>Položky!BA331</f>
        <v>0</v>
      </c>
      <c r="F19" s="233">
        <f>Položky!BB331</f>
        <v>0</v>
      </c>
      <c r="G19" s="233">
        <f>Položky!BC331</f>
        <v>0</v>
      </c>
      <c r="H19" s="233">
        <f>Položky!BD331</f>
        <v>0</v>
      </c>
      <c r="I19" s="234">
        <f>Položky!BE331</f>
        <v>0</v>
      </c>
    </row>
    <row r="20" spans="1:9" s="37" customFormat="1" x14ac:dyDescent="0.2">
      <c r="A20" s="231" t="str">
        <f>Položky!B332</f>
        <v>764</v>
      </c>
      <c r="B20" s="133" t="str">
        <f>Položky!C332</f>
        <v>Konstrukce klempířské</v>
      </c>
      <c r="C20" s="69"/>
      <c r="D20" s="134"/>
      <c r="E20" s="232">
        <f>Položky!BA341</f>
        <v>0</v>
      </c>
      <c r="F20" s="233">
        <f>Položky!BB341</f>
        <v>0</v>
      </c>
      <c r="G20" s="233">
        <f>Položky!BC341</f>
        <v>0</v>
      </c>
      <c r="H20" s="233">
        <f>Položky!BD341</f>
        <v>0</v>
      </c>
      <c r="I20" s="234">
        <f>Položky!BE341</f>
        <v>0</v>
      </c>
    </row>
    <row r="21" spans="1:9" s="37" customFormat="1" x14ac:dyDescent="0.2">
      <c r="A21" s="231" t="str">
        <f>Položky!B342</f>
        <v>766</v>
      </c>
      <c r="B21" s="133" t="str">
        <f>Položky!C342</f>
        <v>Konstrukce truhlářské</v>
      </c>
      <c r="C21" s="69"/>
      <c r="D21" s="134"/>
      <c r="E21" s="232">
        <f>Položky!BA381</f>
        <v>0</v>
      </c>
      <c r="F21" s="233">
        <f>Položky!BB381</f>
        <v>0</v>
      </c>
      <c r="G21" s="233">
        <f>Položky!BC381</f>
        <v>0</v>
      </c>
      <c r="H21" s="233">
        <f>Položky!BD381</f>
        <v>0</v>
      </c>
      <c r="I21" s="234">
        <f>Položky!BE381</f>
        <v>0</v>
      </c>
    </row>
    <row r="22" spans="1:9" s="37" customFormat="1" x14ac:dyDescent="0.2">
      <c r="A22" s="231" t="str">
        <f>Položky!B382</f>
        <v>767</v>
      </c>
      <c r="B22" s="133" t="str">
        <f>Položky!C382</f>
        <v>Konstrukce zámečnické</v>
      </c>
      <c r="C22" s="69"/>
      <c r="D22" s="134"/>
      <c r="E22" s="232">
        <f>Položky!BA386</f>
        <v>0</v>
      </c>
      <c r="F22" s="233">
        <f>Položky!BB386</f>
        <v>0</v>
      </c>
      <c r="G22" s="233">
        <f>Položky!BC386</f>
        <v>0</v>
      </c>
      <c r="H22" s="233">
        <f>Položky!BD386</f>
        <v>0</v>
      </c>
      <c r="I22" s="234">
        <f>Položky!BE386</f>
        <v>0</v>
      </c>
    </row>
    <row r="23" spans="1:9" s="37" customFormat="1" x14ac:dyDescent="0.2">
      <c r="A23" s="231" t="str">
        <f>Položky!B387</f>
        <v>769</v>
      </c>
      <c r="B23" s="133" t="str">
        <f>Položky!C387</f>
        <v>Otvorové prvky z plastu</v>
      </c>
      <c r="C23" s="69"/>
      <c r="D23" s="134"/>
      <c r="E23" s="232">
        <f>Položky!BA392</f>
        <v>0</v>
      </c>
      <c r="F23" s="233">
        <f>Položky!BB392</f>
        <v>0</v>
      </c>
      <c r="G23" s="233">
        <f>Položky!BC392</f>
        <v>0</v>
      </c>
      <c r="H23" s="233">
        <f>Položky!BD392</f>
        <v>0</v>
      </c>
      <c r="I23" s="234">
        <f>Položky!BE392</f>
        <v>0</v>
      </c>
    </row>
    <row r="24" spans="1:9" s="37" customFormat="1" x14ac:dyDescent="0.2">
      <c r="A24" s="231" t="str">
        <f>Položky!B393</f>
        <v>771</v>
      </c>
      <c r="B24" s="133" t="str">
        <f>Položky!C393</f>
        <v>Podlahy z dlaždic a obklady</v>
      </c>
      <c r="C24" s="69"/>
      <c r="D24" s="134"/>
      <c r="E24" s="232">
        <f>Položky!BA413</f>
        <v>0</v>
      </c>
      <c r="F24" s="233">
        <f>Položky!BB413</f>
        <v>0</v>
      </c>
      <c r="G24" s="233">
        <f>Položky!BC413</f>
        <v>0</v>
      </c>
      <c r="H24" s="233">
        <f>Položky!BD413</f>
        <v>0</v>
      </c>
      <c r="I24" s="234">
        <f>Položky!BE413</f>
        <v>0</v>
      </c>
    </row>
    <row r="25" spans="1:9" s="37" customFormat="1" x14ac:dyDescent="0.2">
      <c r="A25" s="231" t="str">
        <f>Položky!B414</f>
        <v>776</v>
      </c>
      <c r="B25" s="133" t="str">
        <f>Položky!C414</f>
        <v>Podlahy povlakové</v>
      </c>
      <c r="C25" s="69"/>
      <c r="D25" s="134"/>
      <c r="E25" s="232">
        <f>Položky!BA489</f>
        <v>0</v>
      </c>
      <c r="F25" s="233">
        <f>Položky!BB489</f>
        <v>0</v>
      </c>
      <c r="G25" s="233">
        <f>Položky!BC489</f>
        <v>0</v>
      </c>
      <c r="H25" s="233">
        <f>Položky!BD489</f>
        <v>0</v>
      </c>
      <c r="I25" s="234">
        <f>Položky!BE489</f>
        <v>0</v>
      </c>
    </row>
    <row r="26" spans="1:9" s="37" customFormat="1" x14ac:dyDescent="0.2">
      <c r="A26" s="231" t="str">
        <f>Položky!B490</f>
        <v>781</v>
      </c>
      <c r="B26" s="133" t="str">
        <f>Položky!C490</f>
        <v>Obklady keramické</v>
      </c>
      <c r="C26" s="69"/>
      <c r="D26" s="134"/>
      <c r="E26" s="232">
        <f>Položky!BA512</f>
        <v>0</v>
      </c>
      <c r="F26" s="233">
        <f>Položky!BB512</f>
        <v>0</v>
      </c>
      <c r="G26" s="233">
        <f>Položky!BC512</f>
        <v>0</v>
      </c>
      <c r="H26" s="233">
        <f>Položky!BD512</f>
        <v>0</v>
      </c>
      <c r="I26" s="234">
        <f>Položky!BE512</f>
        <v>0</v>
      </c>
    </row>
    <row r="27" spans="1:9" s="37" customFormat="1" x14ac:dyDescent="0.2">
      <c r="A27" s="231" t="str">
        <f>Položky!B513</f>
        <v>783</v>
      </c>
      <c r="B27" s="133" t="str">
        <f>Položky!C513</f>
        <v>Nátěry</v>
      </c>
      <c r="C27" s="69"/>
      <c r="D27" s="134"/>
      <c r="E27" s="232">
        <f>Položky!BA516</f>
        <v>0</v>
      </c>
      <c r="F27" s="233">
        <f>Položky!BB516</f>
        <v>0</v>
      </c>
      <c r="G27" s="233">
        <f>Položky!BC516</f>
        <v>0</v>
      </c>
      <c r="H27" s="233">
        <f>Položky!BD516</f>
        <v>0</v>
      </c>
      <c r="I27" s="234">
        <f>Položky!BE516</f>
        <v>0</v>
      </c>
    </row>
    <row r="28" spans="1:9" s="37" customFormat="1" x14ac:dyDescent="0.2">
      <c r="A28" s="231" t="str">
        <f>Položky!B517</f>
        <v>784</v>
      </c>
      <c r="B28" s="133" t="str">
        <f>Položky!C517</f>
        <v>Malby</v>
      </c>
      <c r="C28" s="69"/>
      <c r="D28" s="134"/>
      <c r="E28" s="232">
        <f>Položky!BA551</f>
        <v>0</v>
      </c>
      <c r="F28" s="233">
        <f>Položky!BB551</f>
        <v>0</v>
      </c>
      <c r="G28" s="233">
        <f>Položky!BC551</f>
        <v>0</v>
      </c>
      <c r="H28" s="233">
        <f>Položky!BD551</f>
        <v>0</v>
      </c>
      <c r="I28" s="234">
        <f>Položky!BE551</f>
        <v>0</v>
      </c>
    </row>
    <row r="29" spans="1:9" s="37" customFormat="1" x14ac:dyDescent="0.2">
      <c r="A29" s="231" t="str">
        <f>Položky!B552</f>
        <v>M21</v>
      </c>
      <c r="B29" s="133" t="str">
        <f>Položky!C552</f>
        <v>Elektromontáže</v>
      </c>
      <c r="C29" s="69"/>
      <c r="D29" s="134"/>
      <c r="E29" s="232">
        <f>Položky!BA555</f>
        <v>0</v>
      </c>
      <c r="F29" s="233">
        <f>Položky!BB555</f>
        <v>0</v>
      </c>
      <c r="G29" s="233">
        <f>Položky!BC555</f>
        <v>0</v>
      </c>
      <c r="H29" s="233">
        <f>Položky!BD555</f>
        <v>0</v>
      </c>
      <c r="I29" s="234">
        <f>Položky!BE555</f>
        <v>0</v>
      </c>
    </row>
    <row r="30" spans="1:9" s="37" customFormat="1" ht="13.5" thickBot="1" x14ac:dyDescent="0.25">
      <c r="A30" s="231" t="str">
        <f>Položky!B556</f>
        <v>D96</v>
      </c>
      <c r="B30" s="133" t="str">
        <f>Položky!C556</f>
        <v>Přesuny suti a vybouraných hmot</v>
      </c>
      <c r="C30" s="69"/>
      <c r="D30" s="134"/>
      <c r="E30" s="232">
        <f>Položky!BA564</f>
        <v>0</v>
      </c>
      <c r="F30" s="233">
        <f>Položky!BB564</f>
        <v>0</v>
      </c>
      <c r="G30" s="233">
        <f>Položky!BC564</f>
        <v>0</v>
      </c>
      <c r="H30" s="233">
        <f>Položky!BD564</f>
        <v>0</v>
      </c>
      <c r="I30" s="234">
        <f>Položky!BE564</f>
        <v>0</v>
      </c>
    </row>
    <row r="31" spans="1:9" s="141" customFormat="1" ht="13.5" thickBot="1" x14ac:dyDescent="0.25">
      <c r="A31" s="135"/>
      <c r="B31" s="136" t="s">
        <v>57</v>
      </c>
      <c r="C31" s="136"/>
      <c r="D31" s="137"/>
      <c r="E31" s="138">
        <f>SUM(E7:E30)</f>
        <v>0</v>
      </c>
      <c r="F31" s="139">
        <f>SUM(F7:F30)</f>
        <v>0</v>
      </c>
      <c r="G31" s="139">
        <f>SUM(G7:G30)</f>
        <v>0</v>
      </c>
      <c r="H31" s="139">
        <f>SUM(H7:H30)</f>
        <v>0</v>
      </c>
      <c r="I31" s="140">
        <f>SUM(I7:I30)</f>
        <v>0</v>
      </c>
    </row>
    <row r="32" spans="1:9" x14ac:dyDescent="0.2">
      <c r="A32" s="69"/>
      <c r="B32" s="69"/>
      <c r="C32" s="69"/>
      <c r="D32" s="69"/>
      <c r="E32" s="69"/>
      <c r="F32" s="69"/>
      <c r="G32" s="69"/>
      <c r="H32" s="69"/>
      <c r="I32" s="69"/>
    </row>
    <row r="33" spans="1:57" ht="19.5" customHeight="1" x14ac:dyDescent="0.25">
      <c r="A33" s="125" t="s">
        <v>58</v>
      </c>
      <c r="B33" s="125"/>
      <c r="C33" s="125"/>
      <c r="D33" s="125"/>
      <c r="E33" s="125"/>
      <c r="F33" s="125"/>
      <c r="G33" s="142"/>
      <c r="H33" s="125"/>
      <c r="I33" s="125"/>
      <c r="BA33" s="43"/>
      <c r="BB33" s="43"/>
      <c r="BC33" s="43"/>
      <c r="BD33" s="43"/>
      <c r="BE33" s="43"/>
    </row>
    <row r="34" spans="1:57" ht="13.5" thickBot="1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57" x14ac:dyDescent="0.2">
      <c r="A35" s="76" t="s">
        <v>59</v>
      </c>
      <c r="B35" s="77"/>
      <c r="C35" s="77"/>
      <c r="D35" s="143"/>
      <c r="E35" s="144" t="s">
        <v>60</v>
      </c>
      <c r="F35" s="145" t="s">
        <v>61</v>
      </c>
      <c r="G35" s="146" t="s">
        <v>62</v>
      </c>
      <c r="H35" s="147"/>
      <c r="I35" s="148" t="s">
        <v>60</v>
      </c>
    </row>
    <row r="36" spans="1:57" x14ac:dyDescent="0.2">
      <c r="A36" s="67" t="s">
        <v>690</v>
      </c>
      <c r="B36" s="58"/>
      <c r="C36" s="58"/>
      <c r="D36" s="149"/>
      <c r="E36" s="150"/>
      <c r="F36" s="151"/>
      <c r="G36" s="152">
        <f>CHOOSE(BA36+1,HSV+PSV,HSV+PSV+Mont,HSV+PSV+Dodavka+Mont,HSV,PSV,Mont,Dodavka,Mont+Dodavka,0)</f>
        <v>0</v>
      </c>
      <c r="H36" s="153"/>
      <c r="I36" s="154">
        <f>E36+F36*G36/100</f>
        <v>0</v>
      </c>
      <c r="BA36">
        <v>0</v>
      </c>
    </row>
    <row r="37" spans="1:57" x14ac:dyDescent="0.2">
      <c r="A37" s="67" t="s">
        <v>691</v>
      </c>
      <c r="B37" s="58"/>
      <c r="C37" s="58"/>
      <c r="D37" s="149"/>
      <c r="E37" s="150"/>
      <c r="F37" s="151"/>
      <c r="G37" s="152">
        <f>CHOOSE(BA37+1,HSV+PSV,HSV+PSV+Mont,HSV+PSV+Dodavka+Mont,HSV,PSV,Mont,Dodavka,Mont+Dodavka,0)</f>
        <v>0</v>
      </c>
      <c r="H37" s="153"/>
      <c r="I37" s="154">
        <f>E37+F37*G37/100</f>
        <v>0</v>
      </c>
      <c r="BA37">
        <v>0</v>
      </c>
    </row>
    <row r="38" spans="1:57" x14ac:dyDescent="0.2">
      <c r="A38" s="67" t="s">
        <v>692</v>
      </c>
      <c r="B38" s="58"/>
      <c r="C38" s="58"/>
      <c r="D38" s="149"/>
      <c r="E38" s="150"/>
      <c r="F38" s="151"/>
      <c r="G38" s="152">
        <f>CHOOSE(BA38+1,HSV+PSV,HSV+PSV+Mont,HSV+PSV+Dodavka+Mont,HSV,PSV,Mont,Dodavka,Mont+Dodavka,0)</f>
        <v>0</v>
      </c>
      <c r="H38" s="153"/>
      <c r="I38" s="154">
        <f>E38+F38*G38/100</f>
        <v>0</v>
      </c>
      <c r="BA38">
        <v>0</v>
      </c>
    </row>
    <row r="39" spans="1:57" x14ac:dyDescent="0.2">
      <c r="A39" s="67" t="s">
        <v>693</v>
      </c>
      <c r="B39" s="58"/>
      <c r="C39" s="58"/>
      <c r="D39" s="149"/>
      <c r="E39" s="150"/>
      <c r="F39" s="151"/>
      <c r="G39" s="152">
        <f>CHOOSE(BA39+1,HSV+PSV,HSV+PSV+Mont,HSV+PSV+Dodavka+Mont,HSV,PSV,Mont,Dodavka,Mont+Dodavka,0)</f>
        <v>0</v>
      </c>
      <c r="H39" s="153"/>
      <c r="I39" s="154">
        <f>E39+F39*G39/100</f>
        <v>0</v>
      </c>
      <c r="BA39">
        <v>0</v>
      </c>
    </row>
    <row r="40" spans="1:57" x14ac:dyDescent="0.2">
      <c r="A40" s="67" t="s">
        <v>694</v>
      </c>
      <c r="B40" s="58"/>
      <c r="C40" s="58"/>
      <c r="D40" s="149"/>
      <c r="E40" s="150"/>
      <c r="F40" s="151"/>
      <c r="G40" s="152">
        <f>CHOOSE(BA40+1,HSV+PSV,HSV+PSV+Mont,HSV+PSV+Dodavka+Mont,HSV,PSV,Mont,Dodavka,Mont+Dodavka,0)</f>
        <v>0</v>
      </c>
      <c r="H40" s="153"/>
      <c r="I40" s="154">
        <f>E40+F40*G40/100</f>
        <v>0</v>
      </c>
      <c r="BA40">
        <v>1</v>
      </c>
    </row>
    <row r="41" spans="1:57" x14ac:dyDescent="0.2">
      <c r="A41" s="67" t="s">
        <v>695</v>
      </c>
      <c r="B41" s="58"/>
      <c r="C41" s="58"/>
      <c r="D41" s="149"/>
      <c r="E41" s="150"/>
      <c r="F41" s="151"/>
      <c r="G41" s="152">
        <f>CHOOSE(BA41+1,HSV+PSV,HSV+PSV+Mont,HSV+PSV+Dodavka+Mont,HSV,PSV,Mont,Dodavka,Mont+Dodavka,0)</f>
        <v>0</v>
      </c>
      <c r="H41" s="153"/>
      <c r="I41" s="154">
        <f>E41+F41*G41/100</f>
        <v>0</v>
      </c>
      <c r="BA41">
        <v>1</v>
      </c>
    </row>
    <row r="42" spans="1:57" x14ac:dyDescent="0.2">
      <c r="A42" s="67" t="s">
        <v>696</v>
      </c>
      <c r="B42" s="58"/>
      <c r="C42" s="58"/>
      <c r="D42" s="149"/>
      <c r="E42" s="150"/>
      <c r="F42" s="151"/>
      <c r="G42" s="152">
        <f>CHOOSE(BA42+1,HSV+PSV,HSV+PSV+Mont,HSV+PSV+Dodavka+Mont,HSV,PSV,Mont,Dodavka,Mont+Dodavka,0)</f>
        <v>0</v>
      </c>
      <c r="H42" s="153"/>
      <c r="I42" s="154">
        <f>E42+F42*G42/100</f>
        <v>0</v>
      </c>
      <c r="BA42">
        <v>2</v>
      </c>
    </row>
    <row r="43" spans="1:57" x14ac:dyDescent="0.2">
      <c r="A43" s="67" t="s">
        <v>697</v>
      </c>
      <c r="B43" s="58"/>
      <c r="C43" s="58"/>
      <c r="D43" s="149"/>
      <c r="E43" s="150"/>
      <c r="F43" s="151"/>
      <c r="G43" s="152">
        <f>CHOOSE(BA43+1,HSV+PSV,HSV+PSV+Mont,HSV+PSV+Dodavka+Mont,HSV,PSV,Mont,Dodavka,Mont+Dodavka,0)</f>
        <v>0</v>
      </c>
      <c r="H43" s="153"/>
      <c r="I43" s="154">
        <f>E43+F43*G43/100</f>
        <v>0</v>
      </c>
      <c r="BA43">
        <v>2</v>
      </c>
    </row>
    <row r="44" spans="1:57" x14ac:dyDescent="0.2">
      <c r="A44" s="67" t="s">
        <v>698</v>
      </c>
      <c r="B44" s="58"/>
      <c r="C44" s="58"/>
      <c r="D44" s="149"/>
      <c r="E44" s="150"/>
      <c r="F44" s="151"/>
      <c r="G44" s="152">
        <f>CHOOSE(BA44+1,HSV+PSV,HSV+PSV+Mont,HSV+PSV+Dodavka+Mont,HSV,PSV,Mont,Dodavka,Mont+Dodavka,0)</f>
        <v>0</v>
      </c>
      <c r="H44" s="153"/>
      <c r="I44" s="154">
        <f>E44+F44*G44/100</f>
        <v>0</v>
      </c>
      <c r="BA44">
        <v>0</v>
      </c>
    </row>
    <row r="45" spans="1:57" x14ac:dyDescent="0.2">
      <c r="A45" s="67" t="s">
        <v>699</v>
      </c>
      <c r="B45" s="58"/>
      <c r="C45" s="58"/>
      <c r="D45" s="149"/>
      <c r="E45" s="150"/>
      <c r="F45" s="151"/>
      <c r="G45" s="152">
        <f>CHOOSE(BA45+1,HSV+PSV,HSV+PSV+Mont,HSV+PSV+Dodavka+Mont,HSV,PSV,Mont,Dodavka,Mont+Dodavka,0)</f>
        <v>0</v>
      </c>
      <c r="H45" s="153"/>
      <c r="I45" s="154">
        <f>E45+F45*G45/100</f>
        <v>0</v>
      </c>
      <c r="BA45">
        <v>0</v>
      </c>
    </row>
    <row r="46" spans="1:57" ht="13.5" thickBot="1" x14ac:dyDescent="0.25">
      <c r="A46" s="155"/>
      <c r="B46" s="156" t="s">
        <v>63</v>
      </c>
      <c r="C46" s="157"/>
      <c r="D46" s="158"/>
      <c r="E46" s="159"/>
      <c r="F46" s="160"/>
      <c r="G46" s="160"/>
      <c r="H46" s="161">
        <f>SUM(I36:I45)</f>
        <v>0</v>
      </c>
      <c r="I46" s="162"/>
    </row>
    <row r="48" spans="1:57" x14ac:dyDescent="0.2">
      <c r="B48" s="141"/>
      <c r="F48" s="163"/>
      <c r="G48" s="164"/>
      <c r="H48" s="164"/>
      <c r="I48" s="165"/>
    </row>
    <row r="49" spans="6:9" x14ac:dyDescent="0.2">
      <c r="F49" s="163"/>
      <c r="G49" s="164"/>
      <c r="H49" s="164"/>
      <c r="I49" s="165"/>
    </row>
    <row r="50" spans="6:9" x14ac:dyDescent="0.2">
      <c r="F50" s="163"/>
      <c r="G50" s="164"/>
      <c r="H50" s="164"/>
      <c r="I50" s="165"/>
    </row>
    <row r="51" spans="6:9" x14ac:dyDescent="0.2">
      <c r="F51" s="163"/>
      <c r="G51" s="164"/>
      <c r="H51" s="164"/>
      <c r="I51" s="165"/>
    </row>
    <row r="52" spans="6:9" x14ac:dyDescent="0.2">
      <c r="F52" s="163"/>
      <c r="G52" s="164"/>
      <c r="H52" s="164"/>
      <c r="I52" s="165"/>
    </row>
    <row r="53" spans="6:9" x14ac:dyDescent="0.2">
      <c r="F53" s="163"/>
      <c r="G53" s="164"/>
      <c r="H53" s="164"/>
      <c r="I53" s="165"/>
    </row>
    <row r="54" spans="6:9" x14ac:dyDescent="0.2">
      <c r="F54" s="163"/>
      <c r="G54" s="164"/>
      <c r="H54" s="164"/>
      <c r="I54" s="165"/>
    </row>
    <row r="55" spans="6:9" x14ac:dyDescent="0.2">
      <c r="F55" s="163"/>
      <c r="G55" s="164"/>
      <c r="H55" s="164"/>
      <c r="I55" s="165"/>
    </row>
    <row r="56" spans="6:9" x14ac:dyDescent="0.2">
      <c r="F56" s="163"/>
      <c r="G56" s="164"/>
      <c r="H56" s="164"/>
      <c r="I56" s="165"/>
    </row>
    <row r="57" spans="6:9" x14ac:dyDescent="0.2">
      <c r="F57" s="163"/>
      <c r="G57" s="164"/>
      <c r="H57" s="164"/>
      <c r="I57" s="165"/>
    </row>
    <row r="58" spans="6:9" x14ac:dyDescent="0.2">
      <c r="F58" s="163"/>
      <c r="G58" s="164"/>
      <c r="H58" s="164"/>
      <c r="I58" s="165"/>
    </row>
    <row r="59" spans="6:9" x14ac:dyDescent="0.2">
      <c r="F59" s="163"/>
      <c r="G59" s="164"/>
      <c r="H59" s="164"/>
      <c r="I59" s="165"/>
    </row>
    <row r="60" spans="6:9" x14ac:dyDescent="0.2">
      <c r="F60" s="163"/>
      <c r="G60" s="164"/>
      <c r="H60" s="164"/>
      <c r="I60" s="165"/>
    </row>
    <row r="61" spans="6:9" x14ac:dyDescent="0.2">
      <c r="F61" s="163"/>
      <c r="G61" s="164"/>
      <c r="H61" s="164"/>
      <c r="I61" s="165"/>
    </row>
    <row r="62" spans="6:9" x14ac:dyDescent="0.2">
      <c r="F62" s="163"/>
      <c r="G62" s="164"/>
      <c r="H62" s="164"/>
      <c r="I62" s="165"/>
    </row>
    <row r="63" spans="6:9" x14ac:dyDescent="0.2">
      <c r="F63" s="163"/>
      <c r="G63" s="164"/>
      <c r="H63" s="164"/>
      <c r="I63" s="165"/>
    </row>
    <row r="64" spans="6:9" x14ac:dyDescent="0.2">
      <c r="F64" s="163"/>
      <c r="G64" s="164"/>
      <c r="H64" s="164"/>
      <c r="I64" s="165"/>
    </row>
    <row r="65" spans="6:9" x14ac:dyDescent="0.2">
      <c r="F65" s="163"/>
      <c r="G65" s="164"/>
      <c r="H65" s="164"/>
      <c r="I65" s="165"/>
    </row>
    <row r="66" spans="6:9" x14ac:dyDescent="0.2">
      <c r="F66" s="163"/>
      <c r="G66" s="164"/>
      <c r="H66" s="164"/>
      <c r="I66" s="165"/>
    </row>
    <row r="67" spans="6:9" x14ac:dyDescent="0.2">
      <c r="F67" s="163"/>
      <c r="G67" s="164"/>
      <c r="H67" s="164"/>
      <c r="I67" s="165"/>
    </row>
    <row r="68" spans="6:9" x14ac:dyDescent="0.2">
      <c r="F68" s="163"/>
      <c r="G68" s="164"/>
      <c r="H68" s="164"/>
      <c r="I68" s="165"/>
    </row>
    <row r="69" spans="6:9" x14ac:dyDescent="0.2">
      <c r="F69" s="163"/>
      <c r="G69" s="164"/>
      <c r="H69" s="164"/>
      <c r="I69" s="165"/>
    </row>
    <row r="70" spans="6:9" x14ac:dyDescent="0.2">
      <c r="F70" s="163"/>
      <c r="G70" s="164"/>
      <c r="H70" s="164"/>
      <c r="I70" s="165"/>
    </row>
    <row r="71" spans="6:9" x14ac:dyDescent="0.2">
      <c r="F71" s="163"/>
      <c r="G71" s="164"/>
      <c r="H71" s="164"/>
      <c r="I71" s="165"/>
    </row>
    <row r="72" spans="6:9" x14ac:dyDescent="0.2">
      <c r="F72" s="163"/>
      <c r="G72" s="164"/>
      <c r="H72" s="164"/>
      <c r="I72" s="165"/>
    </row>
    <row r="73" spans="6:9" x14ac:dyDescent="0.2">
      <c r="F73" s="163"/>
      <c r="G73" s="164"/>
      <c r="H73" s="164"/>
      <c r="I73" s="165"/>
    </row>
    <row r="74" spans="6:9" x14ac:dyDescent="0.2">
      <c r="F74" s="163"/>
      <c r="G74" s="164"/>
      <c r="H74" s="164"/>
      <c r="I74" s="165"/>
    </row>
    <row r="75" spans="6:9" x14ac:dyDescent="0.2">
      <c r="F75" s="163"/>
      <c r="G75" s="164"/>
      <c r="H75" s="164"/>
      <c r="I75" s="165"/>
    </row>
    <row r="76" spans="6:9" x14ac:dyDescent="0.2">
      <c r="F76" s="163"/>
      <c r="G76" s="164"/>
      <c r="H76" s="164"/>
      <c r="I76" s="165"/>
    </row>
    <row r="77" spans="6:9" x14ac:dyDescent="0.2">
      <c r="F77" s="163"/>
      <c r="G77" s="164"/>
      <c r="H77" s="164"/>
      <c r="I77" s="165"/>
    </row>
    <row r="78" spans="6:9" x14ac:dyDescent="0.2">
      <c r="F78" s="163"/>
      <c r="G78" s="164"/>
      <c r="H78" s="164"/>
      <c r="I78" s="165"/>
    </row>
    <row r="79" spans="6:9" x14ac:dyDescent="0.2">
      <c r="F79" s="163"/>
      <c r="G79" s="164"/>
      <c r="H79" s="164"/>
      <c r="I79" s="165"/>
    </row>
    <row r="80" spans="6:9" x14ac:dyDescent="0.2">
      <c r="F80" s="163"/>
      <c r="G80" s="164"/>
      <c r="H80" s="164"/>
      <c r="I80" s="165"/>
    </row>
    <row r="81" spans="6:9" x14ac:dyDescent="0.2">
      <c r="F81" s="163"/>
      <c r="G81" s="164"/>
      <c r="H81" s="164"/>
      <c r="I81" s="165"/>
    </row>
    <row r="82" spans="6:9" x14ac:dyDescent="0.2">
      <c r="F82" s="163"/>
      <c r="G82" s="164"/>
      <c r="H82" s="164"/>
      <c r="I82" s="165"/>
    </row>
    <row r="83" spans="6:9" x14ac:dyDescent="0.2">
      <c r="F83" s="163"/>
      <c r="G83" s="164"/>
      <c r="H83" s="164"/>
      <c r="I83" s="165"/>
    </row>
    <row r="84" spans="6:9" x14ac:dyDescent="0.2">
      <c r="F84" s="163"/>
      <c r="G84" s="164"/>
      <c r="H84" s="164"/>
      <c r="I84" s="165"/>
    </row>
    <row r="85" spans="6:9" x14ac:dyDescent="0.2">
      <c r="F85" s="163"/>
      <c r="G85" s="164"/>
      <c r="H85" s="164"/>
      <c r="I85" s="165"/>
    </row>
    <row r="86" spans="6:9" x14ac:dyDescent="0.2">
      <c r="F86" s="163"/>
      <c r="G86" s="164"/>
      <c r="H86" s="164"/>
      <c r="I86" s="165"/>
    </row>
    <row r="87" spans="6:9" x14ac:dyDescent="0.2">
      <c r="F87" s="163"/>
      <c r="G87" s="164"/>
      <c r="H87" s="164"/>
      <c r="I87" s="165"/>
    </row>
    <row r="88" spans="6:9" x14ac:dyDescent="0.2">
      <c r="F88" s="163"/>
      <c r="G88" s="164"/>
      <c r="H88" s="164"/>
      <c r="I88" s="165"/>
    </row>
    <row r="89" spans="6:9" x14ac:dyDescent="0.2">
      <c r="F89" s="163"/>
      <c r="G89" s="164"/>
      <c r="H89" s="164"/>
      <c r="I89" s="165"/>
    </row>
    <row r="90" spans="6:9" x14ac:dyDescent="0.2">
      <c r="F90" s="163"/>
      <c r="G90" s="164"/>
      <c r="H90" s="164"/>
      <c r="I90" s="165"/>
    </row>
    <row r="91" spans="6:9" x14ac:dyDescent="0.2">
      <c r="F91" s="163"/>
      <c r="G91" s="164"/>
      <c r="H91" s="164"/>
      <c r="I91" s="165"/>
    </row>
    <row r="92" spans="6:9" x14ac:dyDescent="0.2">
      <c r="F92" s="163"/>
      <c r="G92" s="164"/>
      <c r="H92" s="164"/>
      <c r="I92" s="165"/>
    </row>
    <row r="93" spans="6:9" x14ac:dyDescent="0.2">
      <c r="F93" s="163"/>
      <c r="G93" s="164"/>
      <c r="H93" s="164"/>
      <c r="I93" s="165"/>
    </row>
    <row r="94" spans="6:9" x14ac:dyDescent="0.2">
      <c r="F94" s="163"/>
      <c r="G94" s="164"/>
      <c r="H94" s="164"/>
      <c r="I94" s="165"/>
    </row>
    <row r="95" spans="6:9" x14ac:dyDescent="0.2">
      <c r="F95" s="163"/>
      <c r="G95" s="164"/>
      <c r="H95" s="164"/>
      <c r="I95" s="165"/>
    </row>
    <row r="96" spans="6:9" x14ac:dyDescent="0.2">
      <c r="F96" s="163"/>
      <c r="G96" s="164"/>
      <c r="H96" s="164"/>
      <c r="I96" s="165"/>
    </row>
    <row r="97" spans="6:9" x14ac:dyDescent="0.2">
      <c r="F97" s="163"/>
      <c r="G97" s="164"/>
      <c r="H97" s="164"/>
      <c r="I97" s="165"/>
    </row>
  </sheetData>
  <mergeCells count="4">
    <mergeCell ref="A1:B1"/>
    <mergeCell ref="A2:B2"/>
    <mergeCell ref="G2:I2"/>
    <mergeCell ref="H46:I46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637"/>
  <sheetViews>
    <sheetView showGridLines="0" showZeros="0" zoomScaleNormal="100" workbookViewId="0">
      <selection activeCell="A564" sqref="A564:IV566"/>
    </sheetView>
  </sheetViews>
  <sheetFormatPr defaultRowHeight="12.75" x14ac:dyDescent="0.2"/>
  <cols>
    <col min="1" max="1" width="4.42578125" style="167" customWidth="1"/>
    <col min="2" max="2" width="11.5703125" style="167" customWidth="1"/>
    <col min="3" max="3" width="40.42578125" style="167" customWidth="1"/>
    <col min="4" max="4" width="5.5703125" style="167" customWidth="1"/>
    <col min="5" max="5" width="8.5703125" style="225" customWidth="1"/>
    <col min="6" max="6" width="9.85546875" style="167" customWidth="1"/>
    <col min="7" max="7" width="13.85546875" style="167" customWidth="1"/>
    <col min="8" max="11" width="9.140625" style="167"/>
    <col min="12" max="12" width="75.42578125" style="167" customWidth="1"/>
    <col min="13" max="13" width="45.28515625" style="167" customWidth="1"/>
    <col min="14" max="16384" width="9.140625" style="167"/>
  </cols>
  <sheetData>
    <row r="1" spans="1:104" ht="15.75" x14ac:dyDescent="0.25">
      <c r="A1" s="166" t="s">
        <v>76</v>
      </c>
      <c r="B1" s="166"/>
      <c r="C1" s="166"/>
      <c r="D1" s="166"/>
      <c r="E1" s="166"/>
      <c r="F1" s="166"/>
      <c r="G1" s="166"/>
    </row>
    <row r="2" spans="1:104" ht="14.25" customHeight="1" thickBot="1" x14ac:dyDescent="0.25">
      <c r="A2" s="168"/>
      <c r="B2" s="169"/>
      <c r="C2" s="170"/>
      <c r="D2" s="170"/>
      <c r="E2" s="171"/>
      <c r="F2" s="170"/>
      <c r="G2" s="170"/>
    </row>
    <row r="3" spans="1:104" ht="13.5" thickTop="1" x14ac:dyDescent="0.2">
      <c r="A3" s="108" t="s">
        <v>48</v>
      </c>
      <c r="B3" s="109"/>
      <c r="C3" s="110" t="str">
        <f>CONCATENATE(cislostavby," ",nazevstavby)</f>
        <v>519 ZŠ Dolní Loučky</v>
      </c>
      <c r="D3" s="172"/>
      <c r="E3" s="173" t="s">
        <v>64</v>
      </c>
      <c r="F3" s="174">
        <f>Rekapitulace!H1</f>
        <v>0</v>
      </c>
      <c r="G3" s="175"/>
    </row>
    <row r="4" spans="1:104" ht="13.5" thickBot="1" x14ac:dyDescent="0.25">
      <c r="A4" s="176" t="s">
        <v>50</v>
      </c>
      <c r="B4" s="117"/>
      <c r="C4" s="118" t="str">
        <f>CONCATENATE(cisloobjektu," ",nazevobjektu)</f>
        <v>2 Stavební úpravy MŠ</v>
      </c>
      <c r="D4" s="177"/>
      <c r="E4" s="178">
        <f>Rekapitulace!G2</f>
        <v>0</v>
      </c>
      <c r="F4" s="179"/>
      <c r="G4" s="180"/>
    </row>
    <row r="5" spans="1:104" ht="13.5" thickTop="1" x14ac:dyDescent="0.2">
      <c r="A5" s="181"/>
      <c r="B5" s="168"/>
      <c r="C5" s="168"/>
      <c r="D5" s="168"/>
      <c r="E5" s="182"/>
      <c r="F5" s="168"/>
      <c r="G5" s="183"/>
    </row>
    <row r="6" spans="1:104" x14ac:dyDescent="0.2">
      <c r="A6" s="184" t="s">
        <v>65</v>
      </c>
      <c r="B6" s="185" t="s">
        <v>66</v>
      </c>
      <c r="C6" s="185" t="s">
        <v>67</v>
      </c>
      <c r="D6" s="185" t="s">
        <v>68</v>
      </c>
      <c r="E6" s="186" t="s">
        <v>69</v>
      </c>
      <c r="F6" s="185" t="s">
        <v>70</v>
      </c>
      <c r="G6" s="187" t="s">
        <v>71</v>
      </c>
    </row>
    <row r="7" spans="1:104" x14ac:dyDescent="0.2">
      <c r="A7" s="188" t="s">
        <v>72</v>
      </c>
      <c r="B7" s="189" t="s">
        <v>81</v>
      </c>
      <c r="C7" s="190" t="s">
        <v>82</v>
      </c>
      <c r="D7" s="191"/>
      <c r="E7" s="192"/>
      <c r="F7" s="192"/>
      <c r="G7" s="193"/>
      <c r="H7" s="194"/>
      <c r="I7" s="194"/>
      <c r="O7" s="195">
        <v>1</v>
      </c>
    </row>
    <row r="8" spans="1:104" x14ac:dyDescent="0.2">
      <c r="A8" s="196">
        <v>1</v>
      </c>
      <c r="B8" s="197" t="s">
        <v>83</v>
      </c>
      <c r="C8" s="198" t="s">
        <v>84</v>
      </c>
      <c r="D8" s="199" t="s">
        <v>85</v>
      </c>
      <c r="E8" s="200">
        <v>1</v>
      </c>
      <c r="F8" s="200">
        <v>0</v>
      </c>
      <c r="G8" s="201">
        <f>E8*F8</f>
        <v>0</v>
      </c>
      <c r="O8" s="195">
        <v>2</v>
      </c>
      <c r="AA8" s="167">
        <v>1</v>
      </c>
      <c r="AB8" s="167">
        <v>1</v>
      </c>
      <c r="AC8" s="167">
        <v>1</v>
      </c>
      <c r="AZ8" s="167">
        <v>1</v>
      </c>
      <c r="BA8" s="167">
        <f>IF(AZ8=1,G8,0)</f>
        <v>0</v>
      </c>
      <c r="BB8" s="167">
        <f>IF(AZ8=2,G8,0)</f>
        <v>0</v>
      </c>
      <c r="BC8" s="167">
        <f>IF(AZ8=3,G8,0)</f>
        <v>0</v>
      </c>
      <c r="BD8" s="167">
        <f>IF(AZ8=4,G8,0)</f>
        <v>0</v>
      </c>
      <c r="BE8" s="167">
        <f>IF(AZ8=5,G8,0)</f>
        <v>0</v>
      </c>
      <c r="CA8" s="202">
        <v>1</v>
      </c>
      <c r="CB8" s="202">
        <v>1</v>
      </c>
      <c r="CZ8" s="167">
        <v>0</v>
      </c>
    </row>
    <row r="9" spans="1:104" ht="22.5" x14ac:dyDescent="0.2">
      <c r="A9" s="203"/>
      <c r="B9" s="204"/>
      <c r="C9" s="205" t="s">
        <v>86</v>
      </c>
      <c r="D9" s="206"/>
      <c r="E9" s="206"/>
      <c r="F9" s="206"/>
      <c r="G9" s="207"/>
      <c r="L9" s="208" t="s">
        <v>86</v>
      </c>
      <c r="O9" s="195">
        <v>3</v>
      </c>
    </row>
    <row r="10" spans="1:104" x14ac:dyDescent="0.2">
      <c r="A10" s="203"/>
      <c r="B10" s="209"/>
      <c r="C10" s="210" t="s">
        <v>87</v>
      </c>
      <c r="D10" s="211"/>
      <c r="E10" s="212">
        <v>1</v>
      </c>
      <c r="F10" s="213"/>
      <c r="G10" s="214"/>
      <c r="M10" s="208" t="s">
        <v>87</v>
      </c>
      <c r="O10" s="195"/>
    </row>
    <row r="11" spans="1:104" ht="22.5" x14ac:dyDescent="0.2">
      <c r="A11" s="196">
        <v>2</v>
      </c>
      <c r="B11" s="197" t="s">
        <v>88</v>
      </c>
      <c r="C11" s="198" t="s">
        <v>89</v>
      </c>
      <c r="D11" s="199" t="s">
        <v>90</v>
      </c>
      <c r="E11" s="200">
        <v>0.14699999999999999</v>
      </c>
      <c r="F11" s="200">
        <v>0</v>
      </c>
      <c r="G11" s="201">
        <f>E11*F11</f>
        <v>0</v>
      </c>
      <c r="O11" s="195">
        <v>2</v>
      </c>
      <c r="AA11" s="167">
        <v>1</v>
      </c>
      <c r="AB11" s="167">
        <v>1</v>
      </c>
      <c r="AC11" s="167">
        <v>1</v>
      </c>
      <c r="AZ11" s="167">
        <v>1</v>
      </c>
      <c r="BA11" s="167">
        <f>IF(AZ11=1,G11,0)</f>
        <v>0</v>
      </c>
      <c r="BB11" s="167">
        <f>IF(AZ11=2,G11,0)</f>
        <v>0</v>
      </c>
      <c r="BC11" s="167">
        <f>IF(AZ11=3,G11,0)</f>
        <v>0</v>
      </c>
      <c r="BD11" s="167">
        <f>IF(AZ11=4,G11,0)</f>
        <v>0</v>
      </c>
      <c r="BE11" s="167">
        <f>IF(AZ11=5,G11,0)</f>
        <v>0</v>
      </c>
      <c r="CA11" s="202">
        <v>1</v>
      </c>
      <c r="CB11" s="202">
        <v>1</v>
      </c>
      <c r="CZ11" s="167">
        <v>1.7671600000000001</v>
      </c>
    </row>
    <row r="12" spans="1:104" x14ac:dyDescent="0.2">
      <c r="A12" s="203"/>
      <c r="B12" s="209"/>
      <c r="C12" s="210" t="s">
        <v>91</v>
      </c>
      <c r="D12" s="211"/>
      <c r="E12" s="212">
        <v>0.14699999999999999</v>
      </c>
      <c r="F12" s="213"/>
      <c r="G12" s="214"/>
      <c r="M12" s="208" t="s">
        <v>91</v>
      </c>
      <c r="O12" s="195"/>
    </row>
    <row r="13" spans="1:104" ht="22.5" x14ac:dyDescent="0.2">
      <c r="A13" s="196">
        <v>3</v>
      </c>
      <c r="B13" s="197" t="s">
        <v>92</v>
      </c>
      <c r="C13" s="198" t="s">
        <v>93</v>
      </c>
      <c r="D13" s="199" t="s">
        <v>90</v>
      </c>
      <c r="E13" s="200">
        <v>0.35460000000000003</v>
      </c>
      <c r="F13" s="200">
        <v>0</v>
      </c>
      <c r="G13" s="201">
        <f>E13*F13</f>
        <v>0</v>
      </c>
      <c r="O13" s="195">
        <v>2</v>
      </c>
      <c r="AA13" s="167">
        <v>1</v>
      </c>
      <c r="AB13" s="167">
        <v>1</v>
      </c>
      <c r="AC13" s="167">
        <v>1</v>
      </c>
      <c r="AZ13" s="167">
        <v>1</v>
      </c>
      <c r="BA13" s="167">
        <f>IF(AZ13=1,G13,0)</f>
        <v>0</v>
      </c>
      <c r="BB13" s="167">
        <f>IF(AZ13=2,G13,0)</f>
        <v>0</v>
      </c>
      <c r="BC13" s="167">
        <f>IF(AZ13=3,G13,0)</f>
        <v>0</v>
      </c>
      <c r="BD13" s="167">
        <f>IF(AZ13=4,G13,0)</f>
        <v>0</v>
      </c>
      <c r="BE13" s="167">
        <f>IF(AZ13=5,G13,0)</f>
        <v>0</v>
      </c>
      <c r="CA13" s="202">
        <v>1</v>
      </c>
      <c r="CB13" s="202">
        <v>1</v>
      </c>
      <c r="CZ13" s="167">
        <v>1.73916</v>
      </c>
    </row>
    <row r="14" spans="1:104" x14ac:dyDescent="0.2">
      <c r="A14" s="203"/>
      <c r="B14" s="209"/>
      <c r="C14" s="210" t="s">
        <v>94</v>
      </c>
      <c r="D14" s="211"/>
      <c r="E14" s="212">
        <v>0.35460000000000003</v>
      </c>
      <c r="F14" s="213"/>
      <c r="G14" s="214"/>
      <c r="M14" s="208" t="s">
        <v>94</v>
      </c>
      <c r="O14" s="195"/>
    </row>
    <row r="15" spans="1:104" ht="22.5" x14ac:dyDescent="0.2">
      <c r="A15" s="196">
        <v>4</v>
      </c>
      <c r="B15" s="197" t="s">
        <v>95</v>
      </c>
      <c r="C15" s="198" t="s">
        <v>96</v>
      </c>
      <c r="D15" s="199" t="s">
        <v>97</v>
      </c>
      <c r="E15" s="200">
        <v>1.75</v>
      </c>
      <c r="F15" s="200">
        <v>0</v>
      </c>
      <c r="G15" s="201">
        <f>E15*F15</f>
        <v>0</v>
      </c>
      <c r="O15" s="195">
        <v>2</v>
      </c>
      <c r="AA15" s="167">
        <v>1</v>
      </c>
      <c r="AB15" s="167">
        <v>1</v>
      </c>
      <c r="AC15" s="167">
        <v>1</v>
      </c>
      <c r="AZ15" s="167">
        <v>1</v>
      </c>
      <c r="BA15" s="167">
        <f>IF(AZ15=1,G15,0)</f>
        <v>0</v>
      </c>
      <c r="BB15" s="167">
        <f>IF(AZ15=2,G15,0)</f>
        <v>0</v>
      </c>
      <c r="BC15" s="167">
        <f>IF(AZ15=3,G15,0)</f>
        <v>0</v>
      </c>
      <c r="BD15" s="167">
        <f>IF(AZ15=4,G15,0)</f>
        <v>0</v>
      </c>
      <c r="BE15" s="167">
        <f>IF(AZ15=5,G15,0)</f>
        <v>0</v>
      </c>
      <c r="CA15" s="202">
        <v>1</v>
      </c>
      <c r="CB15" s="202">
        <v>1</v>
      </c>
      <c r="CZ15" s="167">
        <v>0.30875000000000002</v>
      </c>
    </row>
    <row r="16" spans="1:104" x14ac:dyDescent="0.2">
      <c r="A16" s="203"/>
      <c r="B16" s="209"/>
      <c r="C16" s="210" t="s">
        <v>98</v>
      </c>
      <c r="D16" s="211"/>
      <c r="E16" s="212">
        <v>1.75</v>
      </c>
      <c r="F16" s="213"/>
      <c r="G16" s="214"/>
      <c r="M16" s="208" t="s">
        <v>98</v>
      </c>
      <c r="O16" s="195"/>
    </row>
    <row r="17" spans="1:104" x14ac:dyDescent="0.2">
      <c r="A17" s="196">
        <v>5</v>
      </c>
      <c r="B17" s="197" t="s">
        <v>99</v>
      </c>
      <c r="C17" s="198" t="s">
        <v>100</v>
      </c>
      <c r="D17" s="199" t="s">
        <v>101</v>
      </c>
      <c r="E17" s="200">
        <v>1.78E-2</v>
      </c>
      <c r="F17" s="200">
        <v>0</v>
      </c>
      <c r="G17" s="201">
        <f>E17*F17</f>
        <v>0</v>
      </c>
      <c r="O17" s="195">
        <v>2</v>
      </c>
      <c r="AA17" s="167">
        <v>1</v>
      </c>
      <c r="AB17" s="167">
        <v>1</v>
      </c>
      <c r="AC17" s="167">
        <v>1</v>
      </c>
      <c r="AZ17" s="167">
        <v>1</v>
      </c>
      <c r="BA17" s="167">
        <f>IF(AZ17=1,G17,0)</f>
        <v>0</v>
      </c>
      <c r="BB17" s="167">
        <f>IF(AZ17=2,G17,0)</f>
        <v>0</v>
      </c>
      <c r="BC17" s="167">
        <f>IF(AZ17=3,G17,0)</f>
        <v>0</v>
      </c>
      <c r="BD17" s="167">
        <f>IF(AZ17=4,G17,0)</f>
        <v>0</v>
      </c>
      <c r="BE17" s="167">
        <f>IF(AZ17=5,G17,0)</f>
        <v>0</v>
      </c>
      <c r="CA17" s="202">
        <v>1</v>
      </c>
      <c r="CB17" s="202">
        <v>1</v>
      </c>
      <c r="CZ17" s="167">
        <v>1.9539999999999998E-2</v>
      </c>
    </row>
    <row r="18" spans="1:104" x14ac:dyDescent="0.2">
      <c r="A18" s="203"/>
      <c r="B18" s="209"/>
      <c r="C18" s="210" t="s">
        <v>102</v>
      </c>
      <c r="D18" s="211"/>
      <c r="E18" s="212">
        <v>1.78E-2</v>
      </c>
      <c r="F18" s="213"/>
      <c r="G18" s="214"/>
      <c r="M18" s="208" t="s">
        <v>102</v>
      </c>
      <c r="O18" s="195"/>
    </row>
    <row r="19" spans="1:104" x14ac:dyDescent="0.2">
      <c r="A19" s="203"/>
      <c r="B19" s="209"/>
      <c r="C19" s="236" t="s">
        <v>103</v>
      </c>
      <c r="D19" s="211"/>
      <c r="E19" s="235">
        <v>0</v>
      </c>
      <c r="F19" s="213"/>
      <c r="G19" s="214"/>
      <c r="M19" s="208" t="s">
        <v>103</v>
      </c>
      <c r="O19" s="195"/>
    </row>
    <row r="20" spans="1:104" x14ac:dyDescent="0.2">
      <c r="A20" s="203"/>
      <c r="B20" s="209"/>
      <c r="C20" s="236" t="s">
        <v>104</v>
      </c>
      <c r="D20" s="211"/>
      <c r="E20" s="235">
        <v>2.6</v>
      </c>
      <c r="F20" s="213"/>
      <c r="G20" s="214"/>
      <c r="M20" s="208" t="s">
        <v>104</v>
      </c>
      <c r="O20" s="195"/>
    </row>
    <row r="21" spans="1:104" x14ac:dyDescent="0.2">
      <c r="A21" s="203"/>
      <c r="B21" s="209"/>
      <c r="C21" s="236" t="s">
        <v>105</v>
      </c>
      <c r="D21" s="211"/>
      <c r="E21" s="235">
        <v>2.1</v>
      </c>
      <c r="F21" s="213"/>
      <c r="G21" s="214"/>
      <c r="M21" s="208" t="s">
        <v>105</v>
      </c>
      <c r="O21" s="195"/>
    </row>
    <row r="22" spans="1:104" x14ac:dyDescent="0.2">
      <c r="A22" s="203"/>
      <c r="B22" s="209"/>
      <c r="C22" s="236" t="s">
        <v>106</v>
      </c>
      <c r="D22" s="211"/>
      <c r="E22" s="235">
        <v>0</v>
      </c>
      <c r="F22" s="213"/>
      <c r="G22" s="214"/>
      <c r="M22" s="208">
        <v>0</v>
      </c>
      <c r="O22" s="195"/>
    </row>
    <row r="23" spans="1:104" x14ac:dyDescent="0.2">
      <c r="A23" s="203"/>
      <c r="B23" s="209"/>
      <c r="C23" s="236" t="s">
        <v>107</v>
      </c>
      <c r="D23" s="211"/>
      <c r="E23" s="235">
        <v>4.7</v>
      </c>
      <c r="F23" s="213"/>
      <c r="G23" s="214"/>
      <c r="M23" s="208" t="s">
        <v>107</v>
      </c>
      <c r="O23" s="195"/>
    </row>
    <row r="24" spans="1:104" x14ac:dyDescent="0.2">
      <c r="A24" s="196">
        <v>6</v>
      </c>
      <c r="B24" s="197" t="s">
        <v>108</v>
      </c>
      <c r="C24" s="198" t="s">
        <v>109</v>
      </c>
      <c r="D24" s="199" t="s">
        <v>97</v>
      </c>
      <c r="E24" s="200">
        <v>11.516999999999999</v>
      </c>
      <c r="F24" s="200">
        <v>0</v>
      </c>
      <c r="G24" s="201">
        <f>E24*F24</f>
        <v>0</v>
      </c>
      <c r="O24" s="195">
        <v>2</v>
      </c>
      <c r="AA24" s="167">
        <v>1</v>
      </c>
      <c r="AB24" s="167">
        <v>1</v>
      </c>
      <c r="AC24" s="167">
        <v>1</v>
      </c>
      <c r="AZ24" s="167">
        <v>1</v>
      </c>
      <c r="BA24" s="167">
        <f>IF(AZ24=1,G24,0)</f>
        <v>0</v>
      </c>
      <c r="BB24" s="167">
        <f>IF(AZ24=2,G24,0)</f>
        <v>0</v>
      </c>
      <c r="BC24" s="167">
        <f>IF(AZ24=3,G24,0)</f>
        <v>0</v>
      </c>
      <c r="BD24" s="167">
        <f>IF(AZ24=4,G24,0)</f>
        <v>0</v>
      </c>
      <c r="BE24" s="167">
        <f>IF(AZ24=5,G24,0)</f>
        <v>0</v>
      </c>
      <c r="CA24" s="202">
        <v>1</v>
      </c>
      <c r="CB24" s="202">
        <v>1</v>
      </c>
      <c r="CZ24" s="167">
        <v>3.7670000000000002E-2</v>
      </c>
    </row>
    <row r="25" spans="1:104" x14ac:dyDescent="0.2">
      <c r="A25" s="203"/>
      <c r="B25" s="209"/>
      <c r="C25" s="210" t="s">
        <v>110</v>
      </c>
      <c r="D25" s="211"/>
      <c r="E25" s="212">
        <v>2.7</v>
      </c>
      <c r="F25" s="213"/>
      <c r="G25" s="214"/>
      <c r="M25" s="208" t="s">
        <v>110</v>
      </c>
      <c r="O25" s="195"/>
    </row>
    <row r="26" spans="1:104" x14ac:dyDescent="0.2">
      <c r="A26" s="203"/>
      <c r="B26" s="209"/>
      <c r="C26" s="210" t="s">
        <v>111</v>
      </c>
      <c r="D26" s="211"/>
      <c r="E26" s="212">
        <v>3.96</v>
      </c>
      <c r="F26" s="213"/>
      <c r="G26" s="214"/>
      <c r="M26" s="208" t="s">
        <v>111</v>
      </c>
      <c r="O26" s="195"/>
    </row>
    <row r="27" spans="1:104" x14ac:dyDescent="0.2">
      <c r="A27" s="203"/>
      <c r="B27" s="209"/>
      <c r="C27" s="210" t="s">
        <v>112</v>
      </c>
      <c r="D27" s="211"/>
      <c r="E27" s="212">
        <v>3.24</v>
      </c>
      <c r="F27" s="213"/>
      <c r="G27" s="214"/>
      <c r="M27" s="208" t="s">
        <v>112</v>
      </c>
      <c r="O27" s="195"/>
    </row>
    <row r="28" spans="1:104" x14ac:dyDescent="0.2">
      <c r="A28" s="203"/>
      <c r="B28" s="209"/>
      <c r="C28" s="210" t="s">
        <v>113</v>
      </c>
      <c r="D28" s="211"/>
      <c r="E28" s="212">
        <v>1.617</v>
      </c>
      <c r="F28" s="213"/>
      <c r="G28" s="214"/>
      <c r="M28" s="208" t="s">
        <v>113</v>
      </c>
      <c r="O28" s="195"/>
    </row>
    <row r="29" spans="1:104" x14ac:dyDescent="0.2">
      <c r="A29" s="196">
        <v>7</v>
      </c>
      <c r="B29" s="197" t="s">
        <v>114</v>
      </c>
      <c r="C29" s="198" t="s">
        <v>115</v>
      </c>
      <c r="D29" s="199" t="s">
        <v>97</v>
      </c>
      <c r="E29" s="200">
        <v>1.75</v>
      </c>
      <c r="F29" s="200">
        <v>0</v>
      </c>
      <c r="G29" s="201">
        <f>E29*F29</f>
        <v>0</v>
      </c>
      <c r="O29" s="195">
        <v>2</v>
      </c>
      <c r="AA29" s="167">
        <v>1</v>
      </c>
      <c r="AB29" s="167">
        <v>1</v>
      </c>
      <c r="AC29" s="167">
        <v>1</v>
      </c>
      <c r="AZ29" s="167">
        <v>1</v>
      </c>
      <c r="BA29" s="167">
        <f>IF(AZ29=1,G29,0)</f>
        <v>0</v>
      </c>
      <c r="BB29" s="167">
        <f>IF(AZ29=2,G29,0)</f>
        <v>0</v>
      </c>
      <c r="BC29" s="167">
        <f>IF(AZ29=3,G29,0)</f>
        <v>0</v>
      </c>
      <c r="BD29" s="167">
        <f>IF(AZ29=4,G29,0)</f>
        <v>0</v>
      </c>
      <c r="BE29" s="167">
        <f>IF(AZ29=5,G29,0)</f>
        <v>0</v>
      </c>
      <c r="CA29" s="202">
        <v>1</v>
      </c>
      <c r="CB29" s="202">
        <v>1</v>
      </c>
      <c r="CZ29" s="167">
        <v>4.761E-2</v>
      </c>
    </row>
    <row r="30" spans="1:104" x14ac:dyDescent="0.2">
      <c r="A30" s="203"/>
      <c r="B30" s="209"/>
      <c r="C30" s="210" t="s">
        <v>98</v>
      </c>
      <c r="D30" s="211"/>
      <c r="E30" s="212">
        <v>1.75</v>
      </c>
      <c r="F30" s="213"/>
      <c r="G30" s="214"/>
      <c r="M30" s="208" t="s">
        <v>98</v>
      </c>
      <c r="O30" s="195"/>
    </row>
    <row r="31" spans="1:104" x14ac:dyDescent="0.2">
      <c r="A31" s="196">
        <v>8</v>
      </c>
      <c r="B31" s="197" t="s">
        <v>116</v>
      </c>
      <c r="C31" s="198" t="s">
        <v>117</v>
      </c>
      <c r="D31" s="199" t="s">
        <v>101</v>
      </c>
      <c r="E31" s="200">
        <v>8.3000000000000001E-3</v>
      </c>
      <c r="F31" s="200">
        <v>0</v>
      </c>
      <c r="G31" s="201">
        <f>E31*F31</f>
        <v>0</v>
      </c>
      <c r="O31" s="195">
        <v>2</v>
      </c>
      <c r="AA31" s="167">
        <v>1</v>
      </c>
      <c r="AB31" s="167">
        <v>1</v>
      </c>
      <c r="AC31" s="167">
        <v>1</v>
      </c>
      <c r="AZ31" s="167">
        <v>1</v>
      </c>
      <c r="BA31" s="167">
        <f>IF(AZ31=1,G31,0)</f>
        <v>0</v>
      </c>
      <c r="BB31" s="167">
        <f>IF(AZ31=2,G31,0)</f>
        <v>0</v>
      </c>
      <c r="BC31" s="167">
        <f>IF(AZ31=3,G31,0)</f>
        <v>0</v>
      </c>
      <c r="BD31" s="167">
        <f>IF(AZ31=4,G31,0)</f>
        <v>0</v>
      </c>
      <c r="BE31" s="167">
        <f>IF(AZ31=5,G31,0)</f>
        <v>0</v>
      </c>
      <c r="CA31" s="202">
        <v>1</v>
      </c>
      <c r="CB31" s="202">
        <v>1</v>
      </c>
      <c r="CZ31" s="167">
        <v>1.02491</v>
      </c>
    </row>
    <row r="32" spans="1:104" x14ac:dyDescent="0.2">
      <c r="A32" s="203"/>
      <c r="B32" s="209"/>
      <c r="C32" s="210" t="s">
        <v>118</v>
      </c>
      <c r="D32" s="211"/>
      <c r="E32" s="212">
        <v>8.3000000000000001E-3</v>
      </c>
      <c r="F32" s="213"/>
      <c r="G32" s="214"/>
      <c r="M32" s="208" t="s">
        <v>118</v>
      </c>
      <c r="O32" s="195"/>
    </row>
    <row r="33" spans="1:104" x14ac:dyDescent="0.2">
      <c r="A33" s="196">
        <v>9</v>
      </c>
      <c r="B33" s="197" t="s">
        <v>119</v>
      </c>
      <c r="C33" s="198" t="s">
        <v>120</v>
      </c>
      <c r="D33" s="199" t="s">
        <v>121</v>
      </c>
      <c r="E33" s="200">
        <v>27.39</v>
      </c>
      <c r="F33" s="200">
        <v>0</v>
      </c>
      <c r="G33" s="201">
        <f>E33*F33</f>
        <v>0</v>
      </c>
      <c r="O33" s="195">
        <v>2</v>
      </c>
      <c r="AA33" s="167">
        <v>12</v>
      </c>
      <c r="AB33" s="167">
        <v>0</v>
      </c>
      <c r="AC33" s="167">
        <v>148</v>
      </c>
      <c r="AZ33" s="167">
        <v>1</v>
      </c>
      <c r="BA33" s="167">
        <f>IF(AZ33=1,G33,0)</f>
        <v>0</v>
      </c>
      <c r="BB33" s="167">
        <f>IF(AZ33=2,G33,0)</f>
        <v>0</v>
      </c>
      <c r="BC33" s="167">
        <f>IF(AZ33=3,G33,0)</f>
        <v>0</v>
      </c>
      <c r="BD33" s="167">
        <f>IF(AZ33=4,G33,0)</f>
        <v>0</v>
      </c>
      <c r="BE33" s="167">
        <f>IF(AZ33=5,G33,0)</f>
        <v>0</v>
      </c>
      <c r="CA33" s="202">
        <v>12</v>
      </c>
      <c r="CB33" s="202">
        <v>0</v>
      </c>
      <c r="CZ33" s="167">
        <v>0</v>
      </c>
    </row>
    <row r="34" spans="1:104" x14ac:dyDescent="0.2">
      <c r="A34" s="203"/>
      <c r="B34" s="204"/>
      <c r="C34" s="205" t="s">
        <v>122</v>
      </c>
      <c r="D34" s="206"/>
      <c r="E34" s="206"/>
      <c r="F34" s="206"/>
      <c r="G34" s="207"/>
      <c r="L34" s="208" t="s">
        <v>122</v>
      </c>
      <c r="O34" s="195">
        <v>3</v>
      </c>
    </row>
    <row r="35" spans="1:104" x14ac:dyDescent="0.2">
      <c r="A35" s="203"/>
      <c r="B35" s="209"/>
      <c r="C35" s="210" t="s">
        <v>123</v>
      </c>
      <c r="D35" s="211"/>
      <c r="E35" s="212">
        <v>6</v>
      </c>
      <c r="F35" s="213"/>
      <c r="G35" s="214"/>
      <c r="M35" s="208" t="s">
        <v>123</v>
      </c>
      <c r="O35" s="195"/>
    </row>
    <row r="36" spans="1:104" x14ac:dyDescent="0.2">
      <c r="A36" s="203"/>
      <c r="B36" s="209"/>
      <c r="C36" s="210" t="s">
        <v>124</v>
      </c>
      <c r="D36" s="211"/>
      <c r="E36" s="212">
        <v>8.8000000000000007</v>
      </c>
      <c r="F36" s="213"/>
      <c r="G36" s="214"/>
      <c r="M36" s="208" t="s">
        <v>124</v>
      </c>
      <c r="O36" s="195"/>
    </row>
    <row r="37" spans="1:104" x14ac:dyDescent="0.2">
      <c r="A37" s="203"/>
      <c r="B37" s="209"/>
      <c r="C37" s="210" t="s">
        <v>125</v>
      </c>
      <c r="D37" s="211"/>
      <c r="E37" s="212">
        <v>7.2</v>
      </c>
      <c r="F37" s="213"/>
      <c r="G37" s="214"/>
      <c r="M37" s="208" t="s">
        <v>125</v>
      </c>
      <c r="O37" s="195"/>
    </row>
    <row r="38" spans="1:104" x14ac:dyDescent="0.2">
      <c r="A38" s="203"/>
      <c r="B38" s="209"/>
      <c r="C38" s="210" t="s">
        <v>126</v>
      </c>
      <c r="D38" s="211"/>
      <c r="E38" s="212">
        <v>5.39</v>
      </c>
      <c r="F38" s="213"/>
      <c r="G38" s="214"/>
      <c r="M38" s="208" t="s">
        <v>126</v>
      </c>
      <c r="O38" s="195"/>
    </row>
    <row r="39" spans="1:104" x14ac:dyDescent="0.2">
      <c r="A39" s="196">
        <v>10</v>
      </c>
      <c r="B39" s="197" t="s">
        <v>127</v>
      </c>
      <c r="C39" s="198" t="s">
        <v>128</v>
      </c>
      <c r="D39" s="199" t="s">
        <v>129</v>
      </c>
      <c r="E39" s="200">
        <v>17.812999999999999</v>
      </c>
      <c r="F39" s="200">
        <v>0</v>
      </c>
      <c r="G39" s="201">
        <f>E39*F39</f>
        <v>0</v>
      </c>
      <c r="O39" s="195">
        <v>2</v>
      </c>
      <c r="AA39" s="167">
        <v>3</v>
      </c>
      <c r="AB39" s="167">
        <v>1</v>
      </c>
      <c r="AC39" s="167">
        <v>133301510000</v>
      </c>
      <c r="AZ39" s="167">
        <v>1</v>
      </c>
      <c r="BA39" s="167">
        <f>IF(AZ39=1,G39,0)</f>
        <v>0</v>
      </c>
      <c r="BB39" s="167">
        <f>IF(AZ39=2,G39,0)</f>
        <v>0</v>
      </c>
      <c r="BC39" s="167">
        <f>IF(AZ39=3,G39,0)</f>
        <v>0</v>
      </c>
      <c r="BD39" s="167">
        <f>IF(AZ39=4,G39,0)</f>
        <v>0</v>
      </c>
      <c r="BE39" s="167">
        <f>IF(AZ39=5,G39,0)</f>
        <v>0</v>
      </c>
      <c r="CA39" s="202">
        <v>3</v>
      </c>
      <c r="CB39" s="202">
        <v>1</v>
      </c>
      <c r="CZ39" s="167">
        <v>1E-3</v>
      </c>
    </row>
    <row r="40" spans="1:104" x14ac:dyDescent="0.2">
      <c r="A40" s="203"/>
      <c r="B40" s="209"/>
      <c r="C40" s="210" t="s">
        <v>130</v>
      </c>
      <c r="D40" s="211"/>
      <c r="E40" s="212">
        <v>17.812999999999999</v>
      </c>
      <c r="F40" s="213"/>
      <c r="G40" s="214"/>
      <c r="M40" s="208" t="s">
        <v>130</v>
      </c>
      <c r="O40" s="195"/>
    </row>
    <row r="41" spans="1:104" x14ac:dyDescent="0.2">
      <c r="A41" s="203"/>
      <c r="B41" s="209"/>
      <c r="C41" s="236" t="s">
        <v>103</v>
      </c>
      <c r="D41" s="211"/>
      <c r="E41" s="235">
        <v>0</v>
      </c>
      <c r="F41" s="213"/>
      <c r="G41" s="214"/>
      <c r="M41" s="208" t="s">
        <v>103</v>
      </c>
      <c r="O41" s="195"/>
    </row>
    <row r="42" spans="1:104" x14ac:dyDescent="0.2">
      <c r="A42" s="203"/>
      <c r="B42" s="209"/>
      <c r="C42" s="236" t="s">
        <v>104</v>
      </c>
      <c r="D42" s="211"/>
      <c r="E42" s="235">
        <v>2.6</v>
      </c>
      <c r="F42" s="213"/>
      <c r="G42" s="214"/>
      <c r="M42" s="208" t="s">
        <v>104</v>
      </c>
      <c r="O42" s="195"/>
    </row>
    <row r="43" spans="1:104" x14ac:dyDescent="0.2">
      <c r="A43" s="203"/>
      <c r="B43" s="209"/>
      <c r="C43" s="236" t="s">
        <v>105</v>
      </c>
      <c r="D43" s="211"/>
      <c r="E43" s="235">
        <v>2.1</v>
      </c>
      <c r="F43" s="213"/>
      <c r="G43" s="214"/>
      <c r="M43" s="208" t="s">
        <v>105</v>
      </c>
      <c r="O43" s="195"/>
    </row>
    <row r="44" spans="1:104" x14ac:dyDescent="0.2">
      <c r="A44" s="203"/>
      <c r="B44" s="209"/>
      <c r="C44" s="236" t="s">
        <v>106</v>
      </c>
      <c r="D44" s="211"/>
      <c r="E44" s="235">
        <v>0</v>
      </c>
      <c r="F44" s="213"/>
      <c r="G44" s="214"/>
      <c r="M44" s="208">
        <v>0</v>
      </c>
      <c r="O44" s="195"/>
    </row>
    <row r="45" spans="1:104" x14ac:dyDescent="0.2">
      <c r="A45" s="203"/>
      <c r="B45" s="209"/>
      <c r="C45" s="236" t="s">
        <v>107</v>
      </c>
      <c r="D45" s="211"/>
      <c r="E45" s="235">
        <v>4.7</v>
      </c>
      <c r="F45" s="213"/>
      <c r="G45" s="214"/>
      <c r="M45" s="208" t="s">
        <v>107</v>
      </c>
      <c r="O45" s="195"/>
    </row>
    <row r="46" spans="1:104" x14ac:dyDescent="0.2">
      <c r="A46" s="215"/>
      <c r="B46" s="216" t="s">
        <v>74</v>
      </c>
      <c r="C46" s="217" t="str">
        <f>CONCATENATE(B7," ",C7)</f>
        <v>3 Svislé a kompletní konstrukce</v>
      </c>
      <c r="D46" s="218"/>
      <c r="E46" s="219"/>
      <c r="F46" s="220"/>
      <c r="G46" s="221">
        <f>SUM(G7:G45)</f>
        <v>0</v>
      </c>
      <c r="O46" s="195">
        <v>4</v>
      </c>
      <c r="BA46" s="222">
        <f>SUM(BA7:BA45)</f>
        <v>0</v>
      </c>
      <c r="BB46" s="222">
        <f>SUM(BB7:BB45)</f>
        <v>0</v>
      </c>
      <c r="BC46" s="222">
        <f>SUM(BC7:BC45)</f>
        <v>0</v>
      </c>
      <c r="BD46" s="222">
        <f>SUM(BD7:BD45)</f>
        <v>0</v>
      </c>
      <c r="BE46" s="222">
        <f>SUM(BE7:BE45)</f>
        <v>0</v>
      </c>
    </row>
    <row r="47" spans="1:104" x14ac:dyDescent="0.2">
      <c r="A47" s="188" t="s">
        <v>72</v>
      </c>
      <c r="B47" s="189" t="s">
        <v>131</v>
      </c>
      <c r="C47" s="190" t="s">
        <v>132</v>
      </c>
      <c r="D47" s="191"/>
      <c r="E47" s="192"/>
      <c r="F47" s="192"/>
      <c r="G47" s="193"/>
      <c r="H47" s="194"/>
      <c r="I47" s="194"/>
      <c r="O47" s="195">
        <v>1</v>
      </c>
    </row>
    <row r="48" spans="1:104" x14ac:dyDescent="0.2">
      <c r="A48" s="196">
        <v>11</v>
      </c>
      <c r="B48" s="197" t="s">
        <v>133</v>
      </c>
      <c r="C48" s="198" t="s">
        <v>134</v>
      </c>
      <c r="D48" s="199" t="s">
        <v>97</v>
      </c>
      <c r="E48" s="200">
        <v>133.84</v>
      </c>
      <c r="F48" s="200">
        <v>0</v>
      </c>
      <c r="G48" s="201">
        <f>E48*F48</f>
        <v>0</v>
      </c>
      <c r="O48" s="195">
        <v>2</v>
      </c>
      <c r="AA48" s="167">
        <v>1</v>
      </c>
      <c r="AB48" s="167">
        <v>1</v>
      </c>
      <c r="AC48" s="167">
        <v>1</v>
      </c>
      <c r="AZ48" s="167">
        <v>1</v>
      </c>
      <c r="BA48" s="167">
        <f>IF(AZ48=1,G48,0)</f>
        <v>0</v>
      </c>
      <c r="BB48" s="167">
        <f>IF(AZ48=2,G48,0)</f>
        <v>0</v>
      </c>
      <c r="BC48" s="167">
        <f>IF(AZ48=3,G48,0)</f>
        <v>0</v>
      </c>
      <c r="BD48" s="167">
        <f>IF(AZ48=4,G48,0)</f>
        <v>0</v>
      </c>
      <c r="BE48" s="167">
        <f>IF(AZ48=5,G48,0)</f>
        <v>0</v>
      </c>
      <c r="CA48" s="202">
        <v>1</v>
      </c>
      <c r="CB48" s="202">
        <v>1</v>
      </c>
      <c r="CZ48" s="167">
        <v>4.6999999999999999E-4</v>
      </c>
    </row>
    <row r="49" spans="1:104" x14ac:dyDescent="0.2">
      <c r="A49" s="203"/>
      <c r="B49" s="209"/>
      <c r="C49" s="210" t="s">
        <v>135</v>
      </c>
      <c r="D49" s="211"/>
      <c r="E49" s="212">
        <v>0</v>
      </c>
      <c r="F49" s="213"/>
      <c r="G49" s="214"/>
      <c r="M49" s="208" t="s">
        <v>135</v>
      </c>
      <c r="O49" s="195"/>
    </row>
    <row r="50" spans="1:104" ht="22.5" x14ac:dyDescent="0.2">
      <c r="A50" s="203"/>
      <c r="B50" s="209"/>
      <c r="C50" s="210" t="s">
        <v>136</v>
      </c>
      <c r="D50" s="211"/>
      <c r="E50" s="212">
        <v>56.39</v>
      </c>
      <c r="F50" s="213"/>
      <c r="G50" s="214"/>
      <c r="M50" s="208" t="s">
        <v>136</v>
      </c>
      <c r="O50" s="195"/>
    </row>
    <row r="51" spans="1:104" ht="22.5" x14ac:dyDescent="0.2">
      <c r="A51" s="203"/>
      <c r="B51" s="209"/>
      <c r="C51" s="210" t="s">
        <v>137</v>
      </c>
      <c r="D51" s="211"/>
      <c r="E51" s="212">
        <v>77.45</v>
      </c>
      <c r="F51" s="213"/>
      <c r="G51" s="214"/>
      <c r="M51" s="208" t="s">
        <v>137</v>
      </c>
      <c r="O51" s="195"/>
    </row>
    <row r="52" spans="1:104" x14ac:dyDescent="0.2">
      <c r="A52" s="196">
        <v>12</v>
      </c>
      <c r="B52" s="197" t="s">
        <v>138</v>
      </c>
      <c r="C52" s="198" t="s">
        <v>139</v>
      </c>
      <c r="D52" s="199" t="s">
        <v>121</v>
      </c>
      <c r="E52" s="200">
        <v>20</v>
      </c>
      <c r="F52" s="200">
        <v>0</v>
      </c>
      <c r="G52" s="201">
        <f>E52*F52</f>
        <v>0</v>
      </c>
      <c r="O52" s="195">
        <v>2</v>
      </c>
      <c r="AA52" s="167">
        <v>1</v>
      </c>
      <c r="AB52" s="167">
        <v>1</v>
      </c>
      <c r="AC52" s="167">
        <v>1</v>
      </c>
      <c r="AZ52" s="167">
        <v>1</v>
      </c>
      <c r="BA52" s="167">
        <f>IF(AZ52=1,G52,0)</f>
        <v>0</v>
      </c>
      <c r="BB52" s="167">
        <f>IF(AZ52=2,G52,0)</f>
        <v>0</v>
      </c>
      <c r="BC52" s="167">
        <f>IF(AZ52=3,G52,0)</f>
        <v>0</v>
      </c>
      <c r="BD52" s="167">
        <f>IF(AZ52=4,G52,0)</f>
        <v>0</v>
      </c>
      <c r="BE52" s="167">
        <f>IF(AZ52=5,G52,0)</f>
        <v>0</v>
      </c>
      <c r="CA52" s="202">
        <v>1</v>
      </c>
      <c r="CB52" s="202">
        <v>1</v>
      </c>
      <c r="CZ52" s="167">
        <v>1.56E-3</v>
      </c>
    </row>
    <row r="53" spans="1:104" x14ac:dyDescent="0.2">
      <c r="A53" s="203"/>
      <c r="B53" s="209"/>
      <c r="C53" s="210" t="s">
        <v>140</v>
      </c>
      <c r="D53" s="211"/>
      <c r="E53" s="212">
        <v>20</v>
      </c>
      <c r="F53" s="213"/>
      <c r="G53" s="214"/>
      <c r="M53" s="208" t="s">
        <v>140</v>
      </c>
      <c r="O53" s="195"/>
    </row>
    <row r="54" spans="1:104" x14ac:dyDescent="0.2">
      <c r="A54" s="196">
        <v>13</v>
      </c>
      <c r="B54" s="197" t="s">
        <v>141</v>
      </c>
      <c r="C54" s="198" t="s">
        <v>142</v>
      </c>
      <c r="D54" s="199" t="s">
        <v>121</v>
      </c>
      <c r="E54" s="200">
        <v>113</v>
      </c>
      <c r="F54" s="200">
        <v>0</v>
      </c>
      <c r="G54" s="201">
        <f>E54*F54</f>
        <v>0</v>
      </c>
      <c r="O54" s="195">
        <v>2</v>
      </c>
      <c r="AA54" s="167">
        <v>1</v>
      </c>
      <c r="AB54" s="167">
        <v>1</v>
      </c>
      <c r="AC54" s="167">
        <v>1</v>
      </c>
      <c r="AZ54" s="167">
        <v>1</v>
      </c>
      <c r="BA54" s="167">
        <f>IF(AZ54=1,G54,0)</f>
        <v>0</v>
      </c>
      <c r="BB54" s="167">
        <f>IF(AZ54=2,G54,0)</f>
        <v>0</v>
      </c>
      <c r="BC54" s="167">
        <f>IF(AZ54=3,G54,0)</f>
        <v>0</v>
      </c>
      <c r="BD54" s="167">
        <f>IF(AZ54=4,G54,0)</f>
        <v>0</v>
      </c>
      <c r="BE54" s="167">
        <f>IF(AZ54=5,G54,0)</f>
        <v>0</v>
      </c>
      <c r="CA54" s="202">
        <v>1</v>
      </c>
      <c r="CB54" s="202">
        <v>1</v>
      </c>
      <c r="CZ54" s="167">
        <v>4.3299999999999996E-3</v>
      </c>
    </row>
    <row r="55" spans="1:104" x14ac:dyDescent="0.2">
      <c r="A55" s="203"/>
      <c r="B55" s="209"/>
      <c r="C55" s="210" t="s">
        <v>143</v>
      </c>
      <c r="D55" s="211"/>
      <c r="E55" s="212">
        <v>100</v>
      </c>
      <c r="F55" s="213"/>
      <c r="G55" s="214"/>
      <c r="M55" s="208" t="s">
        <v>143</v>
      </c>
      <c r="O55" s="195"/>
    </row>
    <row r="56" spans="1:104" x14ac:dyDescent="0.2">
      <c r="A56" s="203"/>
      <c r="B56" s="209"/>
      <c r="C56" s="210" t="s">
        <v>144</v>
      </c>
      <c r="D56" s="211"/>
      <c r="E56" s="212">
        <v>13</v>
      </c>
      <c r="F56" s="213"/>
      <c r="G56" s="214"/>
      <c r="M56" s="208" t="s">
        <v>144</v>
      </c>
      <c r="O56" s="195"/>
    </row>
    <row r="57" spans="1:104" x14ac:dyDescent="0.2">
      <c r="A57" s="196">
        <v>14</v>
      </c>
      <c r="B57" s="197" t="s">
        <v>145</v>
      </c>
      <c r="C57" s="198" t="s">
        <v>146</v>
      </c>
      <c r="D57" s="199" t="s">
        <v>121</v>
      </c>
      <c r="E57" s="200">
        <v>8</v>
      </c>
      <c r="F57" s="200">
        <v>0</v>
      </c>
      <c r="G57" s="201">
        <f>E57*F57</f>
        <v>0</v>
      </c>
      <c r="O57" s="195">
        <v>2</v>
      </c>
      <c r="AA57" s="167">
        <v>1</v>
      </c>
      <c r="AB57" s="167">
        <v>1</v>
      </c>
      <c r="AC57" s="167">
        <v>1</v>
      </c>
      <c r="AZ57" s="167">
        <v>1</v>
      </c>
      <c r="BA57" s="167">
        <f>IF(AZ57=1,G57,0)</f>
        <v>0</v>
      </c>
      <c r="BB57" s="167">
        <f>IF(AZ57=2,G57,0)</f>
        <v>0</v>
      </c>
      <c r="BC57" s="167">
        <f>IF(AZ57=3,G57,0)</f>
        <v>0</v>
      </c>
      <c r="BD57" s="167">
        <f>IF(AZ57=4,G57,0)</f>
        <v>0</v>
      </c>
      <c r="BE57" s="167">
        <f>IF(AZ57=5,G57,0)</f>
        <v>0</v>
      </c>
      <c r="CA57" s="202">
        <v>1</v>
      </c>
      <c r="CB57" s="202">
        <v>1</v>
      </c>
      <c r="CZ57" s="167">
        <v>1.7330000000000002E-2</v>
      </c>
    </row>
    <row r="58" spans="1:104" x14ac:dyDescent="0.2">
      <c r="A58" s="203"/>
      <c r="B58" s="209"/>
      <c r="C58" s="210" t="s">
        <v>147</v>
      </c>
      <c r="D58" s="211"/>
      <c r="E58" s="212">
        <v>8</v>
      </c>
      <c r="F58" s="213"/>
      <c r="G58" s="214"/>
      <c r="M58" s="208" t="s">
        <v>147</v>
      </c>
      <c r="O58" s="195"/>
    </row>
    <row r="59" spans="1:104" ht="22.5" x14ac:dyDescent="0.2">
      <c r="A59" s="196">
        <v>15</v>
      </c>
      <c r="B59" s="197" t="s">
        <v>148</v>
      </c>
      <c r="C59" s="198" t="s">
        <v>149</v>
      </c>
      <c r="D59" s="199" t="s">
        <v>97</v>
      </c>
      <c r="E59" s="200">
        <v>0.45</v>
      </c>
      <c r="F59" s="200">
        <v>0</v>
      </c>
      <c r="G59" s="201">
        <f>E59*F59</f>
        <v>0</v>
      </c>
      <c r="O59" s="195">
        <v>2</v>
      </c>
      <c r="AA59" s="167">
        <v>1</v>
      </c>
      <c r="AB59" s="167">
        <v>1</v>
      </c>
      <c r="AC59" s="167">
        <v>1</v>
      </c>
      <c r="AZ59" s="167">
        <v>1</v>
      </c>
      <c r="BA59" s="167">
        <f>IF(AZ59=1,G59,0)</f>
        <v>0</v>
      </c>
      <c r="BB59" s="167">
        <f>IF(AZ59=2,G59,0)</f>
        <v>0</v>
      </c>
      <c r="BC59" s="167">
        <f>IF(AZ59=3,G59,0)</f>
        <v>0</v>
      </c>
      <c r="BD59" s="167">
        <f>IF(AZ59=4,G59,0)</f>
        <v>0</v>
      </c>
      <c r="BE59" s="167">
        <f>IF(AZ59=5,G59,0)</f>
        <v>0</v>
      </c>
      <c r="CA59" s="202">
        <v>1</v>
      </c>
      <c r="CB59" s="202">
        <v>1</v>
      </c>
      <c r="CZ59" s="167">
        <v>6.4000000000000001E-2</v>
      </c>
    </row>
    <row r="60" spans="1:104" x14ac:dyDescent="0.2">
      <c r="A60" s="203"/>
      <c r="B60" s="209"/>
      <c r="C60" s="210" t="s">
        <v>150</v>
      </c>
      <c r="D60" s="211"/>
      <c r="E60" s="212">
        <v>0</v>
      </c>
      <c r="F60" s="213"/>
      <c r="G60" s="214"/>
      <c r="M60" s="208" t="s">
        <v>150</v>
      </c>
      <c r="O60" s="195"/>
    </row>
    <row r="61" spans="1:104" x14ac:dyDescent="0.2">
      <c r="A61" s="203"/>
      <c r="B61" s="209"/>
      <c r="C61" s="210" t="s">
        <v>151</v>
      </c>
      <c r="D61" s="211"/>
      <c r="E61" s="212">
        <v>0.45</v>
      </c>
      <c r="F61" s="213"/>
      <c r="G61" s="214"/>
      <c r="M61" s="208" t="s">
        <v>151</v>
      </c>
      <c r="O61" s="195"/>
    </row>
    <row r="62" spans="1:104" x14ac:dyDescent="0.2">
      <c r="A62" s="196">
        <v>16</v>
      </c>
      <c r="B62" s="197" t="s">
        <v>152</v>
      </c>
      <c r="C62" s="198" t="s">
        <v>153</v>
      </c>
      <c r="D62" s="199" t="s">
        <v>121</v>
      </c>
      <c r="E62" s="200">
        <v>22</v>
      </c>
      <c r="F62" s="200">
        <v>0</v>
      </c>
      <c r="G62" s="201">
        <f>E62*F62</f>
        <v>0</v>
      </c>
      <c r="O62" s="195">
        <v>2</v>
      </c>
      <c r="AA62" s="167">
        <v>1</v>
      </c>
      <c r="AB62" s="167">
        <v>0</v>
      </c>
      <c r="AC62" s="167">
        <v>0</v>
      </c>
      <c r="AZ62" s="167">
        <v>1</v>
      </c>
      <c r="BA62" s="167">
        <f>IF(AZ62=1,G62,0)</f>
        <v>0</v>
      </c>
      <c r="BB62" s="167">
        <f>IF(AZ62=2,G62,0)</f>
        <v>0</v>
      </c>
      <c r="BC62" s="167">
        <f>IF(AZ62=3,G62,0)</f>
        <v>0</v>
      </c>
      <c r="BD62" s="167">
        <f>IF(AZ62=4,G62,0)</f>
        <v>0</v>
      </c>
      <c r="BE62" s="167">
        <f>IF(AZ62=5,G62,0)</f>
        <v>0</v>
      </c>
      <c r="CA62" s="202">
        <v>1</v>
      </c>
      <c r="CB62" s="202">
        <v>0</v>
      </c>
      <c r="CZ62" s="167">
        <v>4.3099999999999996E-3</v>
      </c>
    </row>
    <row r="63" spans="1:104" x14ac:dyDescent="0.2">
      <c r="A63" s="203"/>
      <c r="B63" s="209"/>
      <c r="C63" s="210" t="s">
        <v>123</v>
      </c>
      <c r="D63" s="211"/>
      <c r="E63" s="212">
        <v>6</v>
      </c>
      <c r="F63" s="213"/>
      <c r="G63" s="214"/>
      <c r="M63" s="208" t="s">
        <v>123</v>
      </c>
      <c r="O63" s="195"/>
    </row>
    <row r="64" spans="1:104" x14ac:dyDescent="0.2">
      <c r="A64" s="203"/>
      <c r="B64" s="209"/>
      <c r="C64" s="210" t="s">
        <v>124</v>
      </c>
      <c r="D64" s="211"/>
      <c r="E64" s="212">
        <v>8.8000000000000007</v>
      </c>
      <c r="F64" s="213"/>
      <c r="G64" s="214"/>
      <c r="M64" s="208" t="s">
        <v>124</v>
      </c>
      <c r="O64" s="195"/>
    </row>
    <row r="65" spans="1:104" x14ac:dyDescent="0.2">
      <c r="A65" s="203"/>
      <c r="B65" s="209"/>
      <c r="C65" s="210" t="s">
        <v>125</v>
      </c>
      <c r="D65" s="211"/>
      <c r="E65" s="212">
        <v>7.2</v>
      </c>
      <c r="F65" s="213"/>
      <c r="G65" s="214"/>
      <c r="M65" s="208" t="s">
        <v>125</v>
      </c>
      <c r="O65" s="195"/>
    </row>
    <row r="66" spans="1:104" ht="22.5" x14ac:dyDescent="0.2">
      <c r="A66" s="196">
        <v>17</v>
      </c>
      <c r="B66" s="197" t="s">
        <v>154</v>
      </c>
      <c r="C66" s="198" t="s">
        <v>155</v>
      </c>
      <c r="D66" s="199" t="s">
        <v>121</v>
      </c>
      <c r="E66" s="200">
        <v>27.244</v>
      </c>
      <c r="F66" s="200">
        <v>0</v>
      </c>
      <c r="G66" s="201">
        <f>E66*F66</f>
        <v>0</v>
      </c>
      <c r="O66" s="195">
        <v>2</v>
      </c>
      <c r="AA66" s="167">
        <v>1</v>
      </c>
      <c r="AB66" s="167">
        <v>1</v>
      </c>
      <c r="AC66" s="167">
        <v>1</v>
      </c>
      <c r="AZ66" s="167">
        <v>1</v>
      </c>
      <c r="BA66" s="167">
        <f>IF(AZ66=1,G66,0)</f>
        <v>0</v>
      </c>
      <c r="BB66" s="167">
        <f>IF(AZ66=2,G66,0)</f>
        <v>0</v>
      </c>
      <c r="BC66" s="167">
        <f>IF(AZ66=3,G66,0)</f>
        <v>0</v>
      </c>
      <c r="BD66" s="167">
        <f>IF(AZ66=4,G66,0)</f>
        <v>0</v>
      </c>
      <c r="BE66" s="167">
        <f>IF(AZ66=5,G66,0)</f>
        <v>0</v>
      </c>
      <c r="CA66" s="202">
        <v>1</v>
      </c>
      <c r="CB66" s="202">
        <v>1</v>
      </c>
      <c r="CZ66" s="167">
        <v>2.3800000000000002E-3</v>
      </c>
    </row>
    <row r="67" spans="1:104" x14ac:dyDescent="0.2">
      <c r="A67" s="203"/>
      <c r="B67" s="209"/>
      <c r="C67" s="210" t="s">
        <v>156</v>
      </c>
      <c r="D67" s="211"/>
      <c r="E67" s="212">
        <v>14.82</v>
      </c>
      <c r="F67" s="213"/>
      <c r="G67" s="214"/>
      <c r="M67" s="208" t="s">
        <v>156</v>
      </c>
      <c r="O67" s="195"/>
    </row>
    <row r="68" spans="1:104" x14ac:dyDescent="0.2">
      <c r="A68" s="203"/>
      <c r="B68" s="209"/>
      <c r="C68" s="210" t="s">
        <v>157</v>
      </c>
      <c r="D68" s="211"/>
      <c r="E68" s="212">
        <v>-4.0999999999999996</v>
      </c>
      <c r="F68" s="213"/>
      <c r="G68" s="214"/>
      <c r="M68" s="208" t="s">
        <v>157</v>
      </c>
      <c r="O68" s="195"/>
    </row>
    <row r="69" spans="1:104" x14ac:dyDescent="0.2">
      <c r="A69" s="203"/>
      <c r="B69" s="209"/>
      <c r="C69" s="210" t="s">
        <v>158</v>
      </c>
      <c r="D69" s="211"/>
      <c r="E69" s="212">
        <v>5.22</v>
      </c>
      <c r="F69" s="213"/>
      <c r="G69" s="214"/>
      <c r="M69" s="208" t="s">
        <v>158</v>
      </c>
      <c r="O69" s="195"/>
    </row>
    <row r="70" spans="1:104" x14ac:dyDescent="0.2">
      <c r="A70" s="203"/>
      <c r="B70" s="209"/>
      <c r="C70" s="210" t="s">
        <v>159</v>
      </c>
      <c r="D70" s="211"/>
      <c r="E70" s="212">
        <v>12.204000000000001</v>
      </c>
      <c r="F70" s="213"/>
      <c r="G70" s="214"/>
      <c r="M70" s="208" t="s">
        <v>159</v>
      </c>
      <c r="O70" s="195"/>
    </row>
    <row r="71" spans="1:104" x14ac:dyDescent="0.2">
      <c r="A71" s="203"/>
      <c r="B71" s="209"/>
      <c r="C71" s="210" t="s">
        <v>160</v>
      </c>
      <c r="D71" s="211"/>
      <c r="E71" s="212">
        <v>-0.9</v>
      </c>
      <c r="F71" s="213"/>
      <c r="G71" s="214"/>
      <c r="M71" s="208" t="s">
        <v>160</v>
      </c>
      <c r="O71" s="195"/>
    </row>
    <row r="72" spans="1:104" ht="22.5" x14ac:dyDescent="0.2">
      <c r="A72" s="196">
        <v>18</v>
      </c>
      <c r="B72" s="197" t="s">
        <v>161</v>
      </c>
      <c r="C72" s="198" t="s">
        <v>162</v>
      </c>
      <c r="D72" s="199" t="s">
        <v>97</v>
      </c>
      <c r="E72" s="200">
        <v>3.75</v>
      </c>
      <c r="F72" s="200">
        <v>0</v>
      </c>
      <c r="G72" s="201">
        <f>E72*F72</f>
        <v>0</v>
      </c>
      <c r="O72" s="195">
        <v>2</v>
      </c>
      <c r="AA72" s="167">
        <v>1</v>
      </c>
      <c r="AB72" s="167">
        <v>1</v>
      </c>
      <c r="AC72" s="167">
        <v>1</v>
      </c>
      <c r="AZ72" s="167">
        <v>1</v>
      </c>
      <c r="BA72" s="167">
        <f>IF(AZ72=1,G72,0)</f>
        <v>0</v>
      </c>
      <c r="BB72" s="167">
        <f>IF(AZ72=2,G72,0)</f>
        <v>0</v>
      </c>
      <c r="BC72" s="167">
        <f>IF(AZ72=3,G72,0)</f>
        <v>0</v>
      </c>
      <c r="BD72" s="167">
        <f>IF(AZ72=4,G72,0)</f>
        <v>0</v>
      </c>
      <c r="BE72" s="167">
        <f>IF(AZ72=5,G72,0)</f>
        <v>0</v>
      </c>
      <c r="CA72" s="202">
        <v>1</v>
      </c>
      <c r="CB72" s="202">
        <v>1</v>
      </c>
      <c r="CZ72" s="167">
        <v>3.6490000000000002E-2</v>
      </c>
    </row>
    <row r="73" spans="1:104" x14ac:dyDescent="0.2">
      <c r="A73" s="203"/>
      <c r="B73" s="209"/>
      <c r="C73" s="210" t="s">
        <v>163</v>
      </c>
      <c r="D73" s="211"/>
      <c r="E73" s="212">
        <v>3.75</v>
      </c>
      <c r="F73" s="213"/>
      <c r="G73" s="214"/>
      <c r="M73" s="208" t="s">
        <v>163</v>
      </c>
      <c r="O73" s="195"/>
    </row>
    <row r="74" spans="1:104" x14ac:dyDescent="0.2">
      <c r="A74" s="196">
        <v>19</v>
      </c>
      <c r="B74" s="197" t="s">
        <v>164</v>
      </c>
      <c r="C74" s="198" t="s">
        <v>165</v>
      </c>
      <c r="D74" s="199" t="s">
        <v>97</v>
      </c>
      <c r="E74" s="200">
        <v>2.34</v>
      </c>
      <c r="F74" s="200">
        <v>0</v>
      </c>
      <c r="G74" s="201">
        <f>E74*F74</f>
        <v>0</v>
      </c>
      <c r="O74" s="195">
        <v>2</v>
      </c>
      <c r="AA74" s="167">
        <v>1</v>
      </c>
      <c r="AB74" s="167">
        <v>1</v>
      </c>
      <c r="AC74" s="167">
        <v>1</v>
      </c>
      <c r="AZ74" s="167">
        <v>1</v>
      </c>
      <c r="BA74" s="167">
        <f>IF(AZ74=1,G74,0)</f>
        <v>0</v>
      </c>
      <c r="BB74" s="167">
        <f>IF(AZ74=2,G74,0)</f>
        <v>0</v>
      </c>
      <c r="BC74" s="167">
        <f>IF(AZ74=3,G74,0)</f>
        <v>0</v>
      </c>
      <c r="BD74" s="167">
        <f>IF(AZ74=4,G74,0)</f>
        <v>0</v>
      </c>
      <c r="BE74" s="167">
        <f>IF(AZ74=5,G74,0)</f>
        <v>0</v>
      </c>
      <c r="CA74" s="202">
        <v>1</v>
      </c>
      <c r="CB74" s="202">
        <v>1</v>
      </c>
      <c r="CZ74" s="167">
        <v>6.9300000000000004E-3</v>
      </c>
    </row>
    <row r="75" spans="1:104" x14ac:dyDescent="0.2">
      <c r="A75" s="203"/>
      <c r="B75" s="209"/>
      <c r="C75" s="210" t="s">
        <v>166</v>
      </c>
      <c r="D75" s="211"/>
      <c r="E75" s="212">
        <v>0</v>
      </c>
      <c r="F75" s="213"/>
      <c r="G75" s="214"/>
      <c r="M75" s="208" t="s">
        <v>166</v>
      </c>
      <c r="O75" s="195"/>
    </row>
    <row r="76" spans="1:104" x14ac:dyDescent="0.2">
      <c r="A76" s="203"/>
      <c r="B76" s="209"/>
      <c r="C76" s="210" t="s">
        <v>167</v>
      </c>
      <c r="D76" s="211"/>
      <c r="E76" s="212">
        <v>2.34</v>
      </c>
      <c r="F76" s="213"/>
      <c r="G76" s="214"/>
      <c r="M76" s="208" t="s">
        <v>167</v>
      </c>
      <c r="O76" s="195"/>
    </row>
    <row r="77" spans="1:104" x14ac:dyDescent="0.2">
      <c r="A77" s="196">
        <v>20</v>
      </c>
      <c r="B77" s="197" t="s">
        <v>168</v>
      </c>
      <c r="C77" s="198" t="s">
        <v>169</v>
      </c>
      <c r="D77" s="199" t="s">
        <v>97</v>
      </c>
      <c r="E77" s="200">
        <v>9.1624999999999996</v>
      </c>
      <c r="F77" s="200">
        <v>0</v>
      </c>
      <c r="G77" s="201">
        <f>E77*F77</f>
        <v>0</v>
      </c>
      <c r="O77" s="195">
        <v>2</v>
      </c>
      <c r="AA77" s="167">
        <v>1</v>
      </c>
      <c r="AB77" s="167">
        <v>1</v>
      </c>
      <c r="AC77" s="167">
        <v>1</v>
      </c>
      <c r="AZ77" s="167">
        <v>1</v>
      </c>
      <c r="BA77" s="167">
        <f>IF(AZ77=1,G77,0)</f>
        <v>0</v>
      </c>
      <c r="BB77" s="167">
        <f>IF(AZ77=2,G77,0)</f>
        <v>0</v>
      </c>
      <c r="BC77" s="167">
        <f>IF(AZ77=3,G77,0)</f>
        <v>0</v>
      </c>
      <c r="BD77" s="167">
        <f>IF(AZ77=4,G77,0)</f>
        <v>0</v>
      </c>
      <c r="BE77" s="167">
        <f>IF(AZ77=5,G77,0)</f>
        <v>0</v>
      </c>
      <c r="CA77" s="202">
        <v>1</v>
      </c>
      <c r="CB77" s="202">
        <v>1</v>
      </c>
      <c r="CZ77" s="167">
        <v>4.0869999999999997E-2</v>
      </c>
    </row>
    <row r="78" spans="1:104" x14ac:dyDescent="0.2">
      <c r="A78" s="203"/>
      <c r="B78" s="209"/>
      <c r="C78" s="210" t="s">
        <v>170</v>
      </c>
      <c r="D78" s="211"/>
      <c r="E78" s="212">
        <v>2.2999999999999998</v>
      </c>
      <c r="F78" s="213"/>
      <c r="G78" s="214"/>
      <c r="M78" s="208" t="s">
        <v>170</v>
      </c>
      <c r="O78" s="195"/>
    </row>
    <row r="79" spans="1:104" x14ac:dyDescent="0.2">
      <c r="A79" s="203"/>
      <c r="B79" s="209"/>
      <c r="C79" s="210" t="s">
        <v>171</v>
      </c>
      <c r="D79" s="211"/>
      <c r="E79" s="212">
        <v>0</v>
      </c>
      <c r="F79" s="213"/>
      <c r="G79" s="214"/>
      <c r="M79" s="208" t="s">
        <v>171</v>
      </c>
      <c r="O79" s="195"/>
    </row>
    <row r="80" spans="1:104" x14ac:dyDescent="0.2">
      <c r="A80" s="203"/>
      <c r="B80" s="209"/>
      <c r="C80" s="210" t="s">
        <v>172</v>
      </c>
      <c r="D80" s="211"/>
      <c r="E80" s="212">
        <v>3.0375000000000001</v>
      </c>
      <c r="F80" s="213"/>
      <c r="G80" s="214"/>
      <c r="M80" s="208" t="s">
        <v>172</v>
      </c>
      <c r="O80" s="195"/>
    </row>
    <row r="81" spans="1:104" x14ac:dyDescent="0.2">
      <c r="A81" s="203"/>
      <c r="B81" s="209"/>
      <c r="C81" s="210" t="s">
        <v>173</v>
      </c>
      <c r="D81" s="211"/>
      <c r="E81" s="212">
        <v>1.4850000000000001</v>
      </c>
      <c r="F81" s="213"/>
      <c r="G81" s="214"/>
      <c r="M81" s="208" t="s">
        <v>173</v>
      </c>
      <c r="O81" s="195"/>
    </row>
    <row r="82" spans="1:104" x14ac:dyDescent="0.2">
      <c r="A82" s="203"/>
      <c r="B82" s="209"/>
      <c r="C82" s="210" t="s">
        <v>166</v>
      </c>
      <c r="D82" s="211"/>
      <c r="E82" s="212">
        <v>0</v>
      </c>
      <c r="F82" s="213"/>
      <c r="G82" s="214"/>
      <c r="M82" s="208" t="s">
        <v>166</v>
      </c>
      <c r="O82" s="195"/>
    </row>
    <row r="83" spans="1:104" x14ac:dyDescent="0.2">
      <c r="A83" s="203"/>
      <c r="B83" s="209"/>
      <c r="C83" s="210" t="s">
        <v>167</v>
      </c>
      <c r="D83" s="211"/>
      <c r="E83" s="212">
        <v>2.34</v>
      </c>
      <c r="F83" s="213"/>
      <c r="G83" s="214"/>
      <c r="M83" s="208" t="s">
        <v>167</v>
      </c>
      <c r="O83" s="195"/>
    </row>
    <row r="84" spans="1:104" x14ac:dyDescent="0.2">
      <c r="A84" s="196">
        <v>21</v>
      </c>
      <c r="B84" s="197" t="s">
        <v>174</v>
      </c>
      <c r="C84" s="198" t="s">
        <v>175</v>
      </c>
      <c r="D84" s="199" t="s">
        <v>97</v>
      </c>
      <c r="E84" s="200">
        <v>133.84</v>
      </c>
      <c r="F84" s="200">
        <v>0</v>
      </c>
      <c r="G84" s="201">
        <f>E84*F84</f>
        <v>0</v>
      </c>
      <c r="O84" s="195">
        <v>2</v>
      </c>
      <c r="AA84" s="167">
        <v>1</v>
      </c>
      <c r="AB84" s="167">
        <v>1</v>
      </c>
      <c r="AC84" s="167">
        <v>1</v>
      </c>
      <c r="AZ84" s="167">
        <v>1</v>
      </c>
      <c r="BA84" s="167">
        <f>IF(AZ84=1,G84,0)</f>
        <v>0</v>
      </c>
      <c r="BB84" s="167">
        <f>IF(AZ84=2,G84,0)</f>
        <v>0</v>
      </c>
      <c r="BC84" s="167">
        <f>IF(AZ84=3,G84,0)</f>
        <v>0</v>
      </c>
      <c r="BD84" s="167">
        <f>IF(AZ84=4,G84,0)</f>
        <v>0</v>
      </c>
      <c r="BE84" s="167">
        <f>IF(AZ84=5,G84,0)</f>
        <v>0</v>
      </c>
      <c r="CA84" s="202">
        <v>1</v>
      </c>
      <c r="CB84" s="202">
        <v>1</v>
      </c>
      <c r="CZ84" s="167">
        <v>6.3499999999999997E-3</v>
      </c>
    </row>
    <row r="85" spans="1:104" x14ac:dyDescent="0.2">
      <c r="A85" s="203"/>
      <c r="B85" s="209"/>
      <c r="C85" s="210" t="s">
        <v>135</v>
      </c>
      <c r="D85" s="211"/>
      <c r="E85" s="212">
        <v>0</v>
      </c>
      <c r="F85" s="213"/>
      <c r="G85" s="214"/>
      <c r="M85" s="208" t="s">
        <v>135</v>
      </c>
      <c r="O85" s="195"/>
    </row>
    <row r="86" spans="1:104" ht="22.5" x14ac:dyDescent="0.2">
      <c r="A86" s="203"/>
      <c r="B86" s="209"/>
      <c r="C86" s="210" t="s">
        <v>136</v>
      </c>
      <c r="D86" s="211"/>
      <c r="E86" s="212">
        <v>56.39</v>
      </c>
      <c r="F86" s="213"/>
      <c r="G86" s="214"/>
      <c r="M86" s="208" t="s">
        <v>136</v>
      </c>
      <c r="O86" s="195"/>
    </row>
    <row r="87" spans="1:104" ht="22.5" x14ac:dyDescent="0.2">
      <c r="A87" s="203"/>
      <c r="B87" s="209"/>
      <c r="C87" s="210" t="s">
        <v>137</v>
      </c>
      <c r="D87" s="211"/>
      <c r="E87" s="212">
        <v>77.45</v>
      </c>
      <c r="F87" s="213"/>
      <c r="G87" s="214"/>
      <c r="M87" s="208" t="s">
        <v>137</v>
      </c>
      <c r="O87" s="195"/>
    </row>
    <row r="88" spans="1:104" x14ac:dyDescent="0.2">
      <c r="A88" s="196">
        <v>22</v>
      </c>
      <c r="B88" s="197" t="s">
        <v>176</v>
      </c>
      <c r="C88" s="198" t="s">
        <v>177</v>
      </c>
      <c r="D88" s="199" t="s">
        <v>97</v>
      </c>
      <c r="E88" s="200">
        <v>2.2999999999999998</v>
      </c>
      <c r="F88" s="200">
        <v>0</v>
      </c>
      <c r="G88" s="201">
        <f>E88*F88</f>
        <v>0</v>
      </c>
      <c r="O88" s="195">
        <v>2</v>
      </c>
      <c r="AA88" s="167">
        <v>1</v>
      </c>
      <c r="AB88" s="167">
        <v>1</v>
      </c>
      <c r="AC88" s="167">
        <v>1</v>
      </c>
      <c r="AZ88" s="167">
        <v>1</v>
      </c>
      <c r="BA88" s="167">
        <f>IF(AZ88=1,G88,0)</f>
        <v>0</v>
      </c>
      <c r="BB88" s="167">
        <f>IF(AZ88=2,G88,0)</f>
        <v>0</v>
      </c>
      <c r="BC88" s="167">
        <f>IF(AZ88=3,G88,0)</f>
        <v>0</v>
      </c>
      <c r="BD88" s="167">
        <f>IF(AZ88=4,G88,0)</f>
        <v>0</v>
      </c>
      <c r="BE88" s="167">
        <f>IF(AZ88=5,G88,0)</f>
        <v>0</v>
      </c>
      <c r="CA88" s="202">
        <v>1</v>
      </c>
      <c r="CB88" s="202">
        <v>1</v>
      </c>
      <c r="CZ88" s="167">
        <v>0</v>
      </c>
    </row>
    <row r="89" spans="1:104" x14ac:dyDescent="0.2">
      <c r="A89" s="203"/>
      <c r="B89" s="209"/>
      <c r="C89" s="210" t="s">
        <v>170</v>
      </c>
      <c r="D89" s="211"/>
      <c r="E89" s="212">
        <v>2.2999999999999998</v>
      </c>
      <c r="F89" s="213"/>
      <c r="G89" s="214"/>
      <c r="M89" s="208" t="s">
        <v>170</v>
      </c>
      <c r="O89" s="195"/>
    </row>
    <row r="90" spans="1:104" x14ac:dyDescent="0.2">
      <c r="A90" s="215"/>
      <c r="B90" s="216" t="s">
        <v>74</v>
      </c>
      <c r="C90" s="217" t="str">
        <f>CONCATENATE(B47," ",C47)</f>
        <v>61 Upravy povrchů vnitřní</v>
      </c>
      <c r="D90" s="218"/>
      <c r="E90" s="219"/>
      <c r="F90" s="220"/>
      <c r="G90" s="221">
        <f>SUM(G47:G89)</f>
        <v>0</v>
      </c>
      <c r="O90" s="195">
        <v>4</v>
      </c>
      <c r="BA90" s="222">
        <f>SUM(BA47:BA89)</f>
        <v>0</v>
      </c>
      <c r="BB90" s="222">
        <f>SUM(BB47:BB89)</f>
        <v>0</v>
      </c>
      <c r="BC90" s="222">
        <f>SUM(BC47:BC89)</f>
        <v>0</v>
      </c>
      <c r="BD90" s="222">
        <f>SUM(BD47:BD89)</f>
        <v>0</v>
      </c>
      <c r="BE90" s="222">
        <f>SUM(BE47:BE89)</f>
        <v>0</v>
      </c>
    </row>
    <row r="91" spans="1:104" x14ac:dyDescent="0.2">
      <c r="A91" s="188" t="s">
        <v>72</v>
      </c>
      <c r="B91" s="189" t="s">
        <v>178</v>
      </c>
      <c r="C91" s="190" t="s">
        <v>179</v>
      </c>
      <c r="D91" s="191"/>
      <c r="E91" s="192"/>
      <c r="F91" s="192"/>
      <c r="G91" s="193"/>
      <c r="H91" s="194"/>
      <c r="I91" s="194"/>
      <c r="O91" s="195">
        <v>1</v>
      </c>
    </row>
    <row r="92" spans="1:104" x14ac:dyDescent="0.2">
      <c r="A92" s="196">
        <v>23</v>
      </c>
      <c r="B92" s="197" t="s">
        <v>180</v>
      </c>
      <c r="C92" s="198" t="s">
        <v>181</v>
      </c>
      <c r="D92" s="199" t="s">
        <v>121</v>
      </c>
      <c r="E92" s="200">
        <v>22</v>
      </c>
      <c r="F92" s="200">
        <v>0</v>
      </c>
      <c r="G92" s="201">
        <f>E92*F92</f>
        <v>0</v>
      </c>
      <c r="O92" s="195">
        <v>2</v>
      </c>
      <c r="AA92" s="167">
        <v>1</v>
      </c>
      <c r="AB92" s="167">
        <v>0</v>
      </c>
      <c r="AC92" s="167">
        <v>0</v>
      </c>
      <c r="AZ92" s="167">
        <v>1</v>
      </c>
      <c r="BA92" s="167">
        <f>IF(AZ92=1,G92,0)</f>
        <v>0</v>
      </c>
      <c r="BB92" s="167">
        <f>IF(AZ92=2,G92,0)</f>
        <v>0</v>
      </c>
      <c r="BC92" s="167">
        <f>IF(AZ92=3,G92,0)</f>
        <v>0</v>
      </c>
      <c r="BD92" s="167">
        <f>IF(AZ92=4,G92,0)</f>
        <v>0</v>
      </c>
      <c r="BE92" s="167">
        <f>IF(AZ92=5,G92,0)</f>
        <v>0</v>
      </c>
      <c r="CA92" s="202">
        <v>1</v>
      </c>
      <c r="CB92" s="202">
        <v>0</v>
      </c>
      <c r="CZ92" s="167">
        <v>0</v>
      </c>
    </row>
    <row r="93" spans="1:104" x14ac:dyDescent="0.2">
      <c r="A93" s="203"/>
      <c r="B93" s="204"/>
      <c r="C93" s="205" t="s">
        <v>182</v>
      </c>
      <c r="D93" s="206"/>
      <c r="E93" s="206"/>
      <c r="F93" s="206"/>
      <c r="G93" s="207"/>
      <c r="L93" s="208" t="s">
        <v>182</v>
      </c>
      <c r="O93" s="195">
        <v>3</v>
      </c>
    </row>
    <row r="94" spans="1:104" x14ac:dyDescent="0.2">
      <c r="A94" s="203"/>
      <c r="B94" s="204"/>
      <c r="C94" s="205" t="s">
        <v>183</v>
      </c>
      <c r="D94" s="206"/>
      <c r="E94" s="206"/>
      <c r="F94" s="206"/>
      <c r="G94" s="207"/>
      <c r="L94" s="208" t="s">
        <v>183</v>
      </c>
      <c r="O94" s="195">
        <v>3</v>
      </c>
    </row>
    <row r="95" spans="1:104" x14ac:dyDescent="0.2">
      <c r="A95" s="203"/>
      <c r="B95" s="209"/>
      <c r="C95" s="210" t="s">
        <v>123</v>
      </c>
      <c r="D95" s="211"/>
      <c r="E95" s="212">
        <v>6</v>
      </c>
      <c r="F95" s="213"/>
      <c r="G95" s="214"/>
      <c r="M95" s="208" t="s">
        <v>123</v>
      </c>
      <c r="O95" s="195"/>
    </row>
    <row r="96" spans="1:104" x14ac:dyDescent="0.2">
      <c r="A96" s="203"/>
      <c r="B96" s="209"/>
      <c r="C96" s="210" t="s">
        <v>124</v>
      </c>
      <c r="D96" s="211"/>
      <c r="E96" s="212">
        <v>8.8000000000000007</v>
      </c>
      <c r="F96" s="213"/>
      <c r="G96" s="214"/>
      <c r="M96" s="208" t="s">
        <v>124</v>
      </c>
      <c r="O96" s="195"/>
    </row>
    <row r="97" spans="1:104" x14ac:dyDescent="0.2">
      <c r="A97" s="203"/>
      <c r="B97" s="209"/>
      <c r="C97" s="210" t="s">
        <v>125</v>
      </c>
      <c r="D97" s="211"/>
      <c r="E97" s="212">
        <v>7.2</v>
      </c>
      <c r="F97" s="213"/>
      <c r="G97" s="214"/>
      <c r="M97" s="208" t="s">
        <v>125</v>
      </c>
      <c r="O97" s="195"/>
    </row>
    <row r="98" spans="1:104" x14ac:dyDescent="0.2">
      <c r="A98" s="215"/>
      <c r="B98" s="216" t="s">
        <v>74</v>
      </c>
      <c r="C98" s="217" t="str">
        <f>CONCATENATE(B91," ",C91)</f>
        <v>62 Úpravy povrchů vnější</v>
      </c>
      <c r="D98" s="218"/>
      <c r="E98" s="219"/>
      <c r="F98" s="220"/>
      <c r="G98" s="221">
        <f>SUM(G91:G97)</f>
        <v>0</v>
      </c>
      <c r="O98" s="195">
        <v>4</v>
      </c>
      <c r="BA98" s="222">
        <f>SUM(BA91:BA97)</f>
        <v>0</v>
      </c>
      <c r="BB98" s="222">
        <f>SUM(BB91:BB97)</f>
        <v>0</v>
      </c>
      <c r="BC98" s="222">
        <f>SUM(BC91:BC97)</f>
        <v>0</v>
      </c>
      <c r="BD98" s="222">
        <f>SUM(BD91:BD97)</f>
        <v>0</v>
      </c>
      <c r="BE98" s="222">
        <f>SUM(BE91:BE97)</f>
        <v>0</v>
      </c>
    </row>
    <row r="99" spans="1:104" x14ac:dyDescent="0.2">
      <c r="A99" s="188" t="s">
        <v>72</v>
      </c>
      <c r="B99" s="189" t="s">
        <v>184</v>
      </c>
      <c r="C99" s="190" t="s">
        <v>185</v>
      </c>
      <c r="D99" s="191"/>
      <c r="E99" s="192"/>
      <c r="F99" s="192"/>
      <c r="G99" s="193"/>
      <c r="H99" s="194"/>
      <c r="I99" s="194"/>
      <c r="O99" s="195">
        <v>1</v>
      </c>
    </row>
    <row r="100" spans="1:104" x14ac:dyDescent="0.2">
      <c r="A100" s="196">
        <v>24</v>
      </c>
      <c r="B100" s="197" t="s">
        <v>186</v>
      </c>
      <c r="C100" s="198" t="s">
        <v>187</v>
      </c>
      <c r="D100" s="199" t="s">
        <v>97</v>
      </c>
      <c r="E100" s="200">
        <v>11.88</v>
      </c>
      <c r="F100" s="200">
        <v>0</v>
      </c>
      <c r="G100" s="201">
        <f>E100*F100</f>
        <v>0</v>
      </c>
      <c r="O100" s="195">
        <v>2</v>
      </c>
      <c r="AA100" s="167">
        <v>1</v>
      </c>
      <c r="AB100" s="167">
        <v>1</v>
      </c>
      <c r="AC100" s="167">
        <v>1</v>
      </c>
      <c r="AZ100" s="167">
        <v>1</v>
      </c>
      <c r="BA100" s="167">
        <f>IF(AZ100=1,G100,0)</f>
        <v>0</v>
      </c>
      <c r="BB100" s="167">
        <f>IF(AZ100=2,G100,0)</f>
        <v>0</v>
      </c>
      <c r="BC100" s="167">
        <f>IF(AZ100=3,G100,0)</f>
        <v>0</v>
      </c>
      <c r="BD100" s="167">
        <f>IF(AZ100=4,G100,0)</f>
        <v>0</v>
      </c>
      <c r="BE100" s="167">
        <f>IF(AZ100=5,G100,0)</f>
        <v>0</v>
      </c>
      <c r="CA100" s="202">
        <v>1</v>
      </c>
      <c r="CB100" s="202">
        <v>1</v>
      </c>
      <c r="CZ100" s="167">
        <v>7.1660000000000001E-2</v>
      </c>
    </row>
    <row r="101" spans="1:104" x14ac:dyDescent="0.2">
      <c r="A101" s="203"/>
      <c r="B101" s="209"/>
      <c r="C101" s="210" t="s">
        <v>188</v>
      </c>
      <c r="D101" s="211"/>
      <c r="E101" s="212">
        <v>11.88</v>
      </c>
      <c r="F101" s="213"/>
      <c r="G101" s="214"/>
      <c r="M101" s="208" t="s">
        <v>188</v>
      </c>
      <c r="O101" s="195"/>
    </row>
    <row r="102" spans="1:104" x14ac:dyDescent="0.2">
      <c r="A102" s="196">
        <v>25</v>
      </c>
      <c r="B102" s="197" t="s">
        <v>189</v>
      </c>
      <c r="C102" s="198" t="s">
        <v>190</v>
      </c>
      <c r="D102" s="199" t="s">
        <v>97</v>
      </c>
      <c r="E102" s="200">
        <v>3.2250000000000001</v>
      </c>
      <c r="F102" s="200">
        <v>0</v>
      </c>
      <c r="G102" s="201">
        <f>E102*F102</f>
        <v>0</v>
      </c>
      <c r="O102" s="195">
        <v>2</v>
      </c>
      <c r="AA102" s="167">
        <v>1</v>
      </c>
      <c r="AB102" s="167">
        <v>1</v>
      </c>
      <c r="AC102" s="167">
        <v>1</v>
      </c>
      <c r="AZ102" s="167">
        <v>1</v>
      </c>
      <c r="BA102" s="167">
        <f>IF(AZ102=1,G102,0)</f>
        <v>0</v>
      </c>
      <c r="BB102" s="167">
        <f>IF(AZ102=2,G102,0)</f>
        <v>0</v>
      </c>
      <c r="BC102" s="167">
        <f>IF(AZ102=3,G102,0)</f>
        <v>0</v>
      </c>
      <c r="BD102" s="167">
        <f>IF(AZ102=4,G102,0)</f>
        <v>0</v>
      </c>
      <c r="BE102" s="167">
        <f>IF(AZ102=5,G102,0)</f>
        <v>0</v>
      </c>
      <c r="CA102" s="202">
        <v>1</v>
      </c>
      <c r="CB102" s="202">
        <v>1</v>
      </c>
      <c r="CZ102" s="167">
        <v>0.1231</v>
      </c>
    </row>
    <row r="103" spans="1:104" x14ac:dyDescent="0.2">
      <c r="A103" s="203"/>
      <c r="B103" s="209"/>
      <c r="C103" s="210" t="s">
        <v>191</v>
      </c>
      <c r="D103" s="211"/>
      <c r="E103" s="212">
        <v>0</v>
      </c>
      <c r="F103" s="213"/>
      <c r="G103" s="214"/>
      <c r="M103" s="208" t="s">
        <v>191</v>
      </c>
      <c r="O103" s="195"/>
    </row>
    <row r="104" spans="1:104" x14ac:dyDescent="0.2">
      <c r="A104" s="203"/>
      <c r="B104" s="209"/>
      <c r="C104" s="210" t="s">
        <v>192</v>
      </c>
      <c r="D104" s="211"/>
      <c r="E104" s="212">
        <v>1.65</v>
      </c>
      <c r="F104" s="213"/>
      <c r="G104" s="214"/>
      <c r="M104" s="208" t="s">
        <v>192</v>
      </c>
      <c r="O104" s="195"/>
    </row>
    <row r="105" spans="1:104" x14ac:dyDescent="0.2">
      <c r="A105" s="203"/>
      <c r="B105" s="209"/>
      <c r="C105" s="210" t="s">
        <v>193</v>
      </c>
      <c r="D105" s="211"/>
      <c r="E105" s="212">
        <v>1.575</v>
      </c>
      <c r="F105" s="213"/>
      <c r="G105" s="214"/>
      <c r="M105" s="208" t="s">
        <v>193</v>
      </c>
      <c r="O105" s="195"/>
    </row>
    <row r="106" spans="1:104" x14ac:dyDescent="0.2">
      <c r="A106" s="196">
        <v>26</v>
      </c>
      <c r="B106" s="197" t="s">
        <v>194</v>
      </c>
      <c r="C106" s="198" t="s">
        <v>195</v>
      </c>
      <c r="D106" s="199" t="s">
        <v>97</v>
      </c>
      <c r="E106" s="200">
        <v>44.81</v>
      </c>
      <c r="F106" s="200">
        <v>0</v>
      </c>
      <c r="G106" s="201">
        <f>E106*F106</f>
        <v>0</v>
      </c>
      <c r="O106" s="195">
        <v>2</v>
      </c>
      <c r="AA106" s="167">
        <v>1</v>
      </c>
      <c r="AB106" s="167">
        <v>1</v>
      </c>
      <c r="AC106" s="167">
        <v>1</v>
      </c>
      <c r="AZ106" s="167">
        <v>1</v>
      </c>
      <c r="BA106" s="167">
        <f>IF(AZ106=1,G106,0)</f>
        <v>0</v>
      </c>
      <c r="BB106" s="167">
        <f>IF(AZ106=2,G106,0)</f>
        <v>0</v>
      </c>
      <c r="BC106" s="167">
        <f>IF(AZ106=3,G106,0)</f>
        <v>0</v>
      </c>
      <c r="BD106" s="167">
        <f>IF(AZ106=4,G106,0)</f>
        <v>0</v>
      </c>
      <c r="BE106" s="167">
        <f>IF(AZ106=5,G106,0)</f>
        <v>0</v>
      </c>
      <c r="CA106" s="202">
        <v>1</v>
      </c>
      <c r="CB106" s="202">
        <v>1</v>
      </c>
      <c r="CZ106" s="167">
        <v>0</v>
      </c>
    </row>
    <row r="107" spans="1:104" x14ac:dyDescent="0.2">
      <c r="A107" s="203"/>
      <c r="B107" s="209"/>
      <c r="C107" s="210" t="s">
        <v>196</v>
      </c>
      <c r="D107" s="211"/>
      <c r="E107" s="212">
        <v>0</v>
      </c>
      <c r="F107" s="213"/>
      <c r="G107" s="214"/>
      <c r="M107" s="208" t="s">
        <v>196</v>
      </c>
      <c r="O107" s="195"/>
    </row>
    <row r="108" spans="1:104" x14ac:dyDescent="0.2">
      <c r="A108" s="203"/>
      <c r="B108" s="209"/>
      <c r="C108" s="210" t="s">
        <v>197</v>
      </c>
      <c r="D108" s="211"/>
      <c r="E108" s="212">
        <v>31.74</v>
      </c>
      <c r="F108" s="213"/>
      <c r="G108" s="214"/>
      <c r="M108" s="208" t="s">
        <v>197</v>
      </c>
      <c r="O108" s="195"/>
    </row>
    <row r="109" spans="1:104" x14ac:dyDescent="0.2">
      <c r="A109" s="203"/>
      <c r="B109" s="209"/>
      <c r="C109" s="210" t="s">
        <v>198</v>
      </c>
      <c r="D109" s="211"/>
      <c r="E109" s="212">
        <v>13.07</v>
      </c>
      <c r="F109" s="213"/>
      <c r="G109" s="214"/>
      <c r="M109" s="208" t="s">
        <v>198</v>
      </c>
      <c r="O109" s="195"/>
    </row>
    <row r="110" spans="1:104" x14ac:dyDescent="0.2">
      <c r="A110" s="215"/>
      <c r="B110" s="216" t="s">
        <v>74</v>
      </c>
      <c r="C110" s="217" t="str">
        <f>CONCATENATE(B99," ",C99)</f>
        <v>63 Podlahy a podlahové konstrukce</v>
      </c>
      <c r="D110" s="218"/>
      <c r="E110" s="219"/>
      <c r="F110" s="220"/>
      <c r="G110" s="221">
        <f>SUM(G99:G109)</f>
        <v>0</v>
      </c>
      <c r="O110" s="195">
        <v>4</v>
      </c>
      <c r="BA110" s="222">
        <f>SUM(BA99:BA109)</f>
        <v>0</v>
      </c>
      <c r="BB110" s="222">
        <f>SUM(BB99:BB109)</f>
        <v>0</v>
      </c>
      <c r="BC110" s="222">
        <f>SUM(BC99:BC109)</f>
        <v>0</v>
      </c>
      <c r="BD110" s="222">
        <f>SUM(BD99:BD109)</f>
        <v>0</v>
      </c>
      <c r="BE110" s="222">
        <f>SUM(BE99:BE109)</f>
        <v>0</v>
      </c>
    </row>
    <row r="111" spans="1:104" x14ac:dyDescent="0.2">
      <c r="A111" s="188" t="s">
        <v>72</v>
      </c>
      <c r="B111" s="189" t="s">
        <v>199</v>
      </c>
      <c r="C111" s="190" t="s">
        <v>200</v>
      </c>
      <c r="D111" s="191"/>
      <c r="E111" s="192"/>
      <c r="F111" s="192"/>
      <c r="G111" s="193"/>
      <c r="H111" s="194"/>
      <c r="I111" s="194"/>
      <c r="O111" s="195">
        <v>1</v>
      </c>
    </row>
    <row r="112" spans="1:104" x14ac:dyDescent="0.2">
      <c r="A112" s="196">
        <v>27</v>
      </c>
      <c r="B112" s="197" t="s">
        <v>201</v>
      </c>
      <c r="C112" s="198" t="s">
        <v>202</v>
      </c>
      <c r="D112" s="199" t="s">
        <v>203</v>
      </c>
      <c r="E112" s="200">
        <v>5</v>
      </c>
      <c r="F112" s="200">
        <v>0</v>
      </c>
      <c r="G112" s="201">
        <f>E112*F112</f>
        <v>0</v>
      </c>
      <c r="O112" s="195">
        <v>2</v>
      </c>
      <c r="AA112" s="167">
        <v>1</v>
      </c>
      <c r="AB112" s="167">
        <v>1</v>
      </c>
      <c r="AC112" s="167">
        <v>1</v>
      </c>
      <c r="AZ112" s="167">
        <v>1</v>
      </c>
      <c r="BA112" s="167">
        <f>IF(AZ112=1,G112,0)</f>
        <v>0</v>
      </c>
      <c r="BB112" s="167">
        <f>IF(AZ112=2,G112,0)</f>
        <v>0</v>
      </c>
      <c r="BC112" s="167">
        <f>IF(AZ112=3,G112,0)</f>
        <v>0</v>
      </c>
      <c r="BD112" s="167">
        <f>IF(AZ112=4,G112,0)</f>
        <v>0</v>
      </c>
      <c r="BE112" s="167">
        <f>IF(AZ112=5,G112,0)</f>
        <v>0</v>
      </c>
      <c r="CA112" s="202">
        <v>1</v>
      </c>
      <c r="CB112" s="202">
        <v>1</v>
      </c>
      <c r="CZ112" s="167">
        <v>2.9199999999999999E-3</v>
      </c>
    </row>
    <row r="113" spans="1:104" x14ac:dyDescent="0.2">
      <c r="A113" s="203"/>
      <c r="B113" s="209"/>
      <c r="C113" s="210" t="s">
        <v>204</v>
      </c>
      <c r="D113" s="211"/>
      <c r="E113" s="212">
        <v>1</v>
      </c>
      <c r="F113" s="213"/>
      <c r="G113" s="214"/>
      <c r="M113" s="208" t="s">
        <v>204</v>
      </c>
      <c r="O113" s="195"/>
    </row>
    <row r="114" spans="1:104" x14ac:dyDescent="0.2">
      <c r="A114" s="203"/>
      <c r="B114" s="209"/>
      <c r="C114" s="210" t="s">
        <v>205</v>
      </c>
      <c r="D114" s="211"/>
      <c r="E114" s="212">
        <v>1</v>
      </c>
      <c r="F114" s="213"/>
      <c r="G114" s="214"/>
      <c r="M114" s="208" t="s">
        <v>205</v>
      </c>
      <c r="O114" s="195"/>
    </row>
    <row r="115" spans="1:104" x14ac:dyDescent="0.2">
      <c r="A115" s="203"/>
      <c r="B115" s="209"/>
      <c r="C115" s="210" t="s">
        <v>87</v>
      </c>
      <c r="D115" s="211"/>
      <c r="E115" s="212">
        <v>1</v>
      </c>
      <c r="F115" s="213"/>
      <c r="G115" s="214"/>
      <c r="M115" s="208" t="s">
        <v>87</v>
      </c>
      <c r="O115" s="195"/>
    </row>
    <row r="116" spans="1:104" x14ac:dyDescent="0.2">
      <c r="A116" s="203"/>
      <c r="B116" s="209"/>
      <c r="C116" s="210" t="s">
        <v>206</v>
      </c>
      <c r="D116" s="211"/>
      <c r="E116" s="212">
        <v>1</v>
      </c>
      <c r="F116" s="213"/>
      <c r="G116" s="214"/>
      <c r="M116" s="208" t="s">
        <v>206</v>
      </c>
      <c r="O116" s="195"/>
    </row>
    <row r="117" spans="1:104" x14ac:dyDescent="0.2">
      <c r="A117" s="203"/>
      <c r="B117" s="209"/>
      <c r="C117" s="210" t="s">
        <v>207</v>
      </c>
      <c r="D117" s="211"/>
      <c r="E117" s="212">
        <v>1</v>
      </c>
      <c r="F117" s="213"/>
      <c r="G117" s="214"/>
      <c r="M117" s="208" t="s">
        <v>207</v>
      </c>
      <c r="O117" s="195"/>
    </row>
    <row r="118" spans="1:104" ht="22.5" x14ac:dyDescent="0.2">
      <c r="A118" s="196">
        <v>28</v>
      </c>
      <c r="B118" s="197" t="s">
        <v>208</v>
      </c>
      <c r="C118" s="198" t="s">
        <v>209</v>
      </c>
      <c r="D118" s="199" t="s">
        <v>203</v>
      </c>
      <c r="E118" s="200">
        <v>1</v>
      </c>
      <c r="F118" s="200">
        <v>0</v>
      </c>
      <c r="G118" s="201">
        <f>E118*F118</f>
        <v>0</v>
      </c>
      <c r="O118" s="195">
        <v>2</v>
      </c>
      <c r="AA118" s="167">
        <v>1</v>
      </c>
      <c r="AB118" s="167">
        <v>1</v>
      </c>
      <c r="AC118" s="167">
        <v>1</v>
      </c>
      <c r="AZ118" s="167">
        <v>1</v>
      </c>
      <c r="BA118" s="167">
        <f>IF(AZ118=1,G118,0)</f>
        <v>0</v>
      </c>
      <c r="BB118" s="167">
        <f>IF(AZ118=2,G118,0)</f>
        <v>0</v>
      </c>
      <c r="BC118" s="167">
        <f>IF(AZ118=3,G118,0)</f>
        <v>0</v>
      </c>
      <c r="BD118" s="167">
        <f>IF(AZ118=4,G118,0)</f>
        <v>0</v>
      </c>
      <c r="BE118" s="167">
        <f>IF(AZ118=5,G118,0)</f>
        <v>0</v>
      </c>
      <c r="CA118" s="202">
        <v>1</v>
      </c>
      <c r="CB118" s="202">
        <v>1</v>
      </c>
      <c r="CZ118" s="167">
        <v>6.615E-2</v>
      </c>
    </row>
    <row r="119" spans="1:104" x14ac:dyDescent="0.2">
      <c r="A119" s="203"/>
      <c r="B119" s="209"/>
      <c r="C119" s="210" t="s">
        <v>210</v>
      </c>
      <c r="D119" s="211"/>
      <c r="E119" s="212">
        <v>1</v>
      </c>
      <c r="F119" s="213"/>
      <c r="G119" s="214"/>
      <c r="M119" s="208" t="s">
        <v>210</v>
      </c>
      <c r="O119" s="195"/>
    </row>
    <row r="120" spans="1:104" x14ac:dyDescent="0.2">
      <c r="A120" s="196">
        <v>29</v>
      </c>
      <c r="B120" s="197" t="s">
        <v>211</v>
      </c>
      <c r="C120" s="198" t="s">
        <v>212</v>
      </c>
      <c r="D120" s="199" t="s">
        <v>203</v>
      </c>
      <c r="E120" s="200">
        <v>5</v>
      </c>
      <c r="F120" s="200">
        <v>0</v>
      </c>
      <c r="G120" s="201">
        <f>E120*F120</f>
        <v>0</v>
      </c>
      <c r="O120" s="195">
        <v>2</v>
      </c>
      <c r="AA120" s="167">
        <v>1</v>
      </c>
      <c r="AB120" s="167">
        <v>1</v>
      </c>
      <c r="AC120" s="167">
        <v>1</v>
      </c>
      <c r="AZ120" s="167">
        <v>1</v>
      </c>
      <c r="BA120" s="167">
        <f>IF(AZ120=1,G120,0)</f>
        <v>0</v>
      </c>
      <c r="BB120" s="167">
        <f>IF(AZ120=2,G120,0)</f>
        <v>0</v>
      </c>
      <c r="BC120" s="167">
        <f>IF(AZ120=3,G120,0)</f>
        <v>0</v>
      </c>
      <c r="BD120" s="167">
        <f>IF(AZ120=4,G120,0)</f>
        <v>0</v>
      </c>
      <c r="BE120" s="167">
        <f>IF(AZ120=5,G120,0)</f>
        <v>0</v>
      </c>
      <c r="CA120" s="202">
        <v>1</v>
      </c>
      <c r="CB120" s="202">
        <v>1</v>
      </c>
      <c r="CZ120" s="167">
        <v>0.60863999999999996</v>
      </c>
    </row>
    <row r="121" spans="1:104" ht="22.5" x14ac:dyDescent="0.2">
      <c r="A121" s="196">
        <v>30</v>
      </c>
      <c r="B121" s="197" t="s">
        <v>213</v>
      </c>
      <c r="C121" s="198" t="s">
        <v>214</v>
      </c>
      <c r="D121" s="199" t="s">
        <v>203</v>
      </c>
      <c r="E121" s="200">
        <v>1</v>
      </c>
      <c r="F121" s="200">
        <v>0</v>
      </c>
      <c r="G121" s="201">
        <f>E121*F121</f>
        <v>0</v>
      </c>
      <c r="O121" s="195">
        <v>2</v>
      </c>
      <c r="AA121" s="167">
        <v>1</v>
      </c>
      <c r="AB121" s="167">
        <v>1</v>
      </c>
      <c r="AC121" s="167">
        <v>1</v>
      </c>
      <c r="AZ121" s="167">
        <v>1</v>
      </c>
      <c r="BA121" s="167">
        <f>IF(AZ121=1,G121,0)</f>
        <v>0</v>
      </c>
      <c r="BB121" s="167">
        <f>IF(AZ121=2,G121,0)</f>
        <v>0</v>
      </c>
      <c r="BC121" s="167">
        <f>IF(AZ121=3,G121,0)</f>
        <v>0</v>
      </c>
      <c r="BD121" s="167">
        <f>IF(AZ121=4,G121,0)</f>
        <v>0</v>
      </c>
      <c r="BE121" s="167">
        <f>IF(AZ121=5,G121,0)</f>
        <v>0</v>
      </c>
      <c r="CA121" s="202">
        <v>1</v>
      </c>
      <c r="CB121" s="202">
        <v>1</v>
      </c>
      <c r="CZ121" s="167">
        <v>0</v>
      </c>
    </row>
    <row r="122" spans="1:104" x14ac:dyDescent="0.2">
      <c r="A122" s="196">
        <v>31</v>
      </c>
      <c r="B122" s="197" t="s">
        <v>215</v>
      </c>
      <c r="C122" s="198" t="s">
        <v>216</v>
      </c>
      <c r="D122" s="199" t="s">
        <v>203</v>
      </c>
      <c r="E122" s="200">
        <v>2</v>
      </c>
      <c r="F122" s="200">
        <v>0</v>
      </c>
      <c r="G122" s="201">
        <f>E122*F122</f>
        <v>0</v>
      </c>
      <c r="O122" s="195">
        <v>2</v>
      </c>
      <c r="AA122" s="167">
        <v>3</v>
      </c>
      <c r="AB122" s="167">
        <v>0</v>
      </c>
      <c r="AC122" s="167">
        <v>55330406</v>
      </c>
      <c r="AZ122" s="167">
        <v>1</v>
      </c>
      <c r="BA122" s="167">
        <f>IF(AZ122=1,G122,0)</f>
        <v>0</v>
      </c>
      <c r="BB122" s="167">
        <f>IF(AZ122=2,G122,0)</f>
        <v>0</v>
      </c>
      <c r="BC122" s="167">
        <f>IF(AZ122=3,G122,0)</f>
        <v>0</v>
      </c>
      <c r="BD122" s="167">
        <f>IF(AZ122=4,G122,0)</f>
        <v>0</v>
      </c>
      <c r="BE122" s="167">
        <f>IF(AZ122=5,G122,0)</f>
        <v>0</v>
      </c>
      <c r="CA122" s="202">
        <v>3</v>
      </c>
      <c r="CB122" s="202">
        <v>0</v>
      </c>
      <c r="CZ122" s="167">
        <v>1.2120000000000001E-2</v>
      </c>
    </row>
    <row r="123" spans="1:104" x14ac:dyDescent="0.2">
      <c r="A123" s="203"/>
      <c r="B123" s="209"/>
      <c r="C123" s="210" t="s">
        <v>204</v>
      </c>
      <c r="D123" s="211"/>
      <c r="E123" s="212">
        <v>1</v>
      </c>
      <c r="F123" s="213"/>
      <c r="G123" s="214"/>
      <c r="M123" s="208" t="s">
        <v>204</v>
      </c>
      <c r="O123" s="195"/>
    </row>
    <row r="124" spans="1:104" x14ac:dyDescent="0.2">
      <c r="A124" s="203"/>
      <c r="B124" s="209"/>
      <c r="C124" s="210" t="s">
        <v>205</v>
      </c>
      <c r="D124" s="211"/>
      <c r="E124" s="212">
        <v>1</v>
      </c>
      <c r="F124" s="213"/>
      <c r="G124" s="214"/>
      <c r="M124" s="208" t="s">
        <v>205</v>
      </c>
      <c r="O124" s="195"/>
    </row>
    <row r="125" spans="1:104" x14ac:dyDescent="0.2">
      <c r="A125" s="196">
        <v>32</v>
      </c>
      <c r="B125" s="197" t="s">
        <v>217</v>
      </c>
      <c r="C125" s="198" t="s">
        <v>218</v>
      </c>
      <c r="D125" s="199" t="s">
        <v>203</v>
      </c>
      <c r="E125" s="200">
        <v>1</v>
      </c>
      <c r="F125" s="200">
        <v>0</v>
      </c>
      <c r="G125" s="201">
        <f>E125*F125</f>
        <v>0</v>
      </c>
      <c r="O125" s="195">
        <v>2</v>
      </c>
      <c r="AA125" s="167">
        <v>3</v>
      </c>
      <c r="AB125" s="167">
        <v>0</v>
      </c>
      <c r="AC125" s="167">
        <v>55330409</v>
      </c>
      <c r="AZ125" s="167">
        <v>1</v>
      </c>
      <c r="BA125" s="167">
        <f>IF(AZ125=1,G125,0)</f>
        <v>0</v>
      </c>
      <c r="BB125" s="167">
        <f>IF(AZ125=2,G125,0)</f>
        <v>0</v>
      </c>
      <c r="BC125" s="167">
        <f>IF(AZ125=3,G125,0)</f>
        <v>0</v>
      </c>
      <c r="BD125" s="167">
        <f>IF(AZ125=4,G125,0)</f>
        <v>0</v>
      </c>
      <c r="BE125" s="167">
        <f>IF(AZ125=5,G125,0)</f>
        <v>0</v>
      </c>
      <c r="CA125" s="202">
        <v>3</v>
      </c>
      <c r="CB125" s="202">
        <v>0</v>
      </c>
      <c r="CZ125" s="167">
        <v>1.272E-2</v>
      </c>
    </row>
    <row r="126" spans="1:104" x14ac:dyDescent="0.2">
      <c r="A126" s="203"/>
      <c r="B126" s="209"/>
      <c r="C126" s="210" t="s">
        <v>87</v>
      </c>
      <c r="D126" s="211"/>
      <c r="E126" s="212">
        <v>1</v>
      </c>
      <c r="F126" s="213"/>
      <c r="G126" s="214"/>
      <c r="M126" s="208" t="s">
        <v>87</v>
      </c>
      <c r="O126" s="195"/>
    </row>
    <row r="127" spans="1:104" x14ac:dyDescent="0.2">
      <c r="A127" s="196">
        <v>33</v>
      </c>
      <c r="B127" s="197" t="s">
        <v>219</v>
      </c>
      <c r="C127" s="198" t="s">
        <v>220</v>
      </c>
      <c r="D127" s="199" t="s">
        <v>203</v>
      </c>
      <c r="E127" s="200">
        <v>2</v>
      </c>
      <c r="F127" s="200">
        <v>0</v>
      </c>
      <c r="G127" s="201">
        <f>E127*F127</f>
        <v>0</v>
      </c>
      <c r="O127" s="195">
        <v>2</v>
      </c>
      <c r="AA127" s="167">
        <v>3</v>
      </c>
      <c r="AB127" s="167">
        <v>0</v>
      </c>
      <c r="AC127" s="167">
        <v>55330411</v>
      </c>
      <c r="AZ127" s="167">
        <v>1</v>
      </c>
      <c r="BA127" s="167">
        <f>IF(AZ127=1,G127,0)</f>
        <v>0</v>
      </c>
      <c r="BB127" s="167">
        <f>IF(AZ127=2,G127,0)</f>
        <v>0</v>
      </c>
      <c r="BC127" s="167">
        <f>IF(AZ127=3,G127,0)</f>
        <v>0</v>
      </c>
      <c r="BD127" s="167">
        <f>IF(AZ127=4,G127,0)</f>
        <v>0</v>
      </c>
      <c r="BE127" s="167">
        <f>IF(AZ127=5,G127,0)</f>
        <v>0</v>
      </c>
      <c r="CA127" s="202">
        <v>3</v>
      </c>
      <c r="CB127" s="202">
        <v>0</v>
      </c>
      <c r="CZ127" s="167">
        <v>1.302E-2</v>
      </c>
    </row>
    <row r="128" spans="1:104" x14ac:dyDescent="0.2">
      <c r="A128" s="203"/>
      <c r="B128" s="209"/>
      <c r="C128" s="210" t="s">
        <v>206</v>
      </c>
      <c r="D128" s="211"/>
      <c r="E128" s="212">
        <v>1</v>
      </c>
      <c r="F128" s="213"/>
      <c r="G128" s="214"/>
      <c r="M128" s="208" t="s">
        <v>206</v>
      </c>
      <c r="O128" s="195"/>
    </row>
    <row r="129" spans="1:104" x14ac:dyDescent="0.2">
      <c r="A129" s="203"/>
      <c r="B129" s="209"/>
      <c r="C129" s="210" t="s">
        <v>207</v>
      </c>
      <c r="D129" s="211"/>
      <c r="E129" s="212">
        <v>1</v>
      </c>
      <c r="F129" s="213"/>
      <c r="G129" s="214"/>
      <c r="M129" s="208" t="s">
        <v>207</v>
      </c>
      <c r="O129" s="195"/>
    </row>
    <row r="130" spans="1:104" x14ac:dyDescent="0.2">
      <c r="A130" s="196">
        <v>34</v>
      </c>
      <c r="B130" s="197" t="s">
        <v>221</v>
      </c>
      <c r="C130" s="198" t="s">
        <v>222</v>
      </c>
      <c r="D130" s="199" t="s">
        <v>203</v>
      </c>
      <c r="E130" s="200">
        <v>4</v>
      </c>
      <c r="F130" s="200">
        <v>0</v>
      </c>
      <c r="G130" s="201">
        <f>E130*F130</f>
        <v>0</v>
      </c>
      <c r="O130" s="195">
        <v>2</v>
      </c>
      <c r="AA130" s="167">
        <v>3</v>
      </c>
      <c r="AB130" s="167">
        <v>1</v>
      </c>
      <c r="AC130" s="167">
        <v>5533300061</v>
      </c>
      <c r="AZ130" s="167">
        <v>1</v>
      </c>
      <c r="BA130" s="167">
        <f>IF(AZ130=1,G130,0)</f>
        <v>0</v>
      </c>
      <c r="BB130" s="167">
        <f>IF(AZ130=2,G130,0)</f>
        <v>0</v>
      </c>
      <c r="BC130" s="167">
        <f>IF(AZ130=3,G130,0)</f>
        <v>0</v>
      </c>
      <c r="BD130" s="167">
        <f>IF(AZ130=4,G130,0)</f>
        <v>0</v>
      </c>
      <c r="BE130" s="167">
        <f>IF(AZ130=5,G130,0)</f>
        <v>0</v>
      </c>
      <c r="CA130" s="202">
        <v>3</v>
      </c>
      <c r="CB130" s="202">
        <v>1</v>
      </c>
      <c r="CZ130" s="167">
        <v>1.3100000000000001E-2</v>
      </c>
    </row>
    <row r="131" spans="1:104" x14ac:dyDescent="0.2">
      <c r="A131" s="215"/>
      <c r="B131" s="216" t="s">
        <v>74</v>
      </c>
      <c r="C131" s="217" t="str">
        <f>CONCATENATE(B111," ",C111)</f>
        <v>64 Výplně otvorů</v>
      </c>
      <c r="D131" s="218"/>
      <c r="E131" s="219"/>
      <c r="F131" s="220"/>
      <c r="G131" s="221">
        <f>SUM(G111:G130)</f>
        <v>0</v>
      </c>
      <c r="O131" s="195">
        <v>4</v>
      </c>
      <c r="BA131" s="222">
        <f>SUM(BA111:BA130)</f>
        <v>0</v>
      </c>
      <c r="BB131" s="222">
        <f>SUM(BB111:BB130)</f>
        <v>0</v>
      </c>
      <c r="BC131" s="222">
        <f>SUM(BC111:BC130)</f>
        <v>0</v>
      </c>
      <c r="BD131" s="222">
        <f>SUM(BD111:BD130)</f>
        <v>0</v>
      </c>
      <c r="BE131" s="222">
        <f>SUM(BE111:BE130)</f>
        <v>0</v>
      </c>
    </row>
    <row r="132" spans="1:104" x14ac:dyDescent="0.2">
      <c r="A132" s="188" t="s">
        <v>72</v>
      </c>
      <c r="B132" s="189" t="s">
        <v>223</v>
      </c>
      <c r="C132" s="190" t="s">
        <v>224</v>
      </c>
      <c r="D132" s="191"/>
      <c r="E132" s="192"/>
      <c r="F132" s="192"/>
      <c r="G132" s="193"/>
      <c r="H132" s="194"/>
      <c r="I132" s="194"/>
      <c r="O132" s="195">
        <v>1</v>
      </c>
    </row>
    <row r="133" spans="1:104" x14ac:dyDescent="0.2">
      <c r="A133" s="196">
        <v>35</v>
      </c>
      <c r="B133" s="197" t="s">
        <v>225</v>
      </c>
      <c r="C133" s="198" t="s">
        <v>226</v>
      </c>
      <c r="D133" s="199" t="s">
        <v>97</v>
      </c>
      <c r="E133" s="200">
        <v>69.92</v>
      </c>
      <c r="F133" s="200">
        <v>0</v>
      </c>
      <c r="G133" s="201">
        <f>E133*F133</f>
        <v>0</v>
      </c>
      <c r="O133" s="195">
        <v>2</v>
      </c>
      <c r="AA133" s="167">
        <v>1</v>
      </c>
      <c r="AB133" s="167">
        <v>1</v>
      </c>
      <c r="AC133" s="167">
        <v>1</v>
      </c>
      <c r="AZ133" s="167">
        <v>1</v>
      </c>
      <c r="BA133" s="167">
        <f>IF(AZ133=1,G133,0)</f>
        <v>0</v>
      </c>
      <c r="BB133" s="167">
        <f>IF(AZ133=2,G133,0)</f>
        <v>0</v>
      </c>
      <c r="BC133" s="167">
        <f>IF(AZ133=3,G133,0)</f>
        <v>0</v>
      </c>
      <c r="BD133" s="167">
        <f>IF(AZ133=4,G133,0)</f>
        <v>0</v>
      </c>
      <c r="BE133" s="167">
        <f>IF(AZ133=5,G133,0)</f>
        <v>0</v>
      </c>
      <c r="CA133" s="202">
        <v>1</v>
      </c>
      <c r="CB133" s="202">
        <v>1</v>
      </c>
      <c r="CZ133" s="167">
        <v>1.8380000000000001E-2</v>
      </c>
    </row>
    <row r="134" spans="1:104" x14ac:dyDescent="0.2">
      <c r="A134" s="203"/>
      <c r="B134" s="209"/>
      <c r="C134" s="210" t="s">
        <v>227</v>
      </c>
      <c r="D134" s="211"/>
      <c r="E134" s="212">
        <v>69.92</v>
      </c>
      <c r="F134" s="213"/>
      <c r="G134" s="214"/>
      <c r="M134" s="208" t="s">
        <v>227</v>
      </c>
      <c r="O134" s="195"/>
    </row>
    <row r="135" spans="1:104" x14ac:dyDescent="0.2">
      <c r="A135" s="196">
        <v>36</v>
      </c>
      <c r="B135" s="197" t="s">
        <v>228</v>
      </c>
      <c r="C135" s="198" t="s">
        <v>229</v>
      </c>
      <c r="D135" s="199" t="s">
        <v>97</v>
      </c>
      <c r="E135" s="200">
        <v>1048.8</v>
      </c>
      <c r="F135" s="200">
        <v>0</v>
      </c>
      <c r="G135" s="201">
        <f>E135*F135</f>
        <v>0</v>
      </c>
      <c r="O135" s="195">
        <v>2</v>
      </c>
      <c r="AA135" s="167">
        <v>1</v>
      </c>
      <c r="AB135" s="167">
        <v>1</v>
      </c>
      <c r="AC135" s="167">
        <v>1</v>
      </c>
      <c r="AZ135" s="167">
        <v>1</v>
      </c>
      <c r="BA135" s="167">
        <f>IF(AZ135=1,G135,0)</f>
        <v>0</v>
      </c>
      <c r="BB135" s="167">
        <f>IF(AZ135=2,G135,0)</f>
        <v>0</v>
      </c>
      <c r="BC135" s="167">
        <f>IF(AZ135=3,G135,0)</f>
        <v>0</v>
      </c>
      <c r="BD135" s="167">
        <f>IF(AZ135=4,G135,0)</f>
        <v>0</v>
      </c>
      <c r="BE135" s="167">
        <f>IF(AZ135=5,G135,0)</f>
        <v>0</v>
      </c>
      <c r="CA135" s="202">
        <v>1</v>
      </c>
      <c r="CB135" s="202">
        <v>1</v>
      </c>
      <c r="CZ135" s="167">
        <v>0</v>
      </c>
    </row>
    <row r="136" spans="1:104" x14ac:dyDescent="0.2">
      <c r="A136" s="203"/>
      <c r="B136" s="209"/>
      <c r="C136" s="210" t="s">
        <v>230</v>
      </c>
      <c r="D136" s="211"/>
      <c r="E136" s="212">
        <v>1048.8</v>
      </c>
      <c r="F136" s="213"/>
      <c r="G136" s="214"/>
      <c r="M136" s="208" t="s">
        <v>230</v>
      </c>
      <c r="O136" s="195"/>
    </row>
    <row r="137" spans="1:104" x14ac:dyDescent="0.2">
      <c r="A137" s="196">
        <v>37</v>
      </c>
      <c r="B137" s="197" t="s">
        <v>231</v>
      </c>
      <c r="C137" s="198" t="s">
        <v>232</v>
      </c>
      <c r="D137" s="199" t="s">
        <v>97</v>
      </c>
      <c r="E137" s="200">
        <v>69.92</v>
      </c>
      <c r="F137" s="200">
        <v>0</v>
      </c>
      <c r="G137" s="201">
        <f>E137*F137</f>
        <v>0</v>
      </c>
      <c r="O137" s="195">
        <v>2</v>
      </c>
      <c r="AA137" s="167">
        <v>1</v>
      </c>
      <c r="AB137" s="167">
        <v>1</v>
      </c>
      <c r="AC137" s="167">
        <v>1</v>
      </c>
      <c r="AZ137" s="167">
        <v>1</v>
      </c>
      <c r="BA137" s="167">
        <f>IF(AZ137=1,G137,0)</f>
        <v>0</v>
      </c>
      <c r="BB137" s="167">
        <f>IF(AZ137=2,G137,0)</f>
        <v>0</v>
      </c>
      <c r="BC137" s="167">
        <f>IF(AZ137=3,G137,0)</f>
        <v>0</v>
      </c>
      <c r="BD137" s="167">
        <f>IF(AZ137=4,G137,0)</f>
        <v>0</v>
      </c>
      <c r="BE137" s="167">
        <f>IF(AZ137=5,G137,0)</f>
        <v>0</v>
      </c>
      <c r="CA137" s="202">
        <v>1</v>
      </c>
      <c r="CB137" s="202">
        <v>1</v>
      </c>
      <c r="CZ137" s="167">
        <v>0</v>
      </c>
    </row>
    <row r="138" spans="1:104" x14ac:dyDescent="0.2">
      <c r="A138" s="196">
        <v>38</v>
      </c>
      <c r="B138" s="197" t="s">
        <v>233</v>
      </c>
      <c r="C138" s="198" t="s">
        <v>234</v>
      </c>
      <c r="D138" s="199" t="s">
        <v>97</v>
      </c>
      <c r="E138" s="200">
        <v>193.47</v>
      </c>
      <c r="F138" s="200">
        <v>0</v>
      </c>
      <c r="G138" s="201">
        <f>E138*F138</f>
        <v>0</v>
      </c>
      <c r="O138" s="195">
        <v>2</v>
      </c>
      <c r="AA138" s="167">
        <v>1</v>
      </c>
      <c r="AB138" s="167">
        <v>1</v>
      </c>
      <c r="AC138" s="167">
        <v>1</v>
      </c>
      <c r="AZ138" s="167">
        <v>1</v>
      </c>
      <c r="BA138" s="167">
        <f>IF(AZ138=1,G138,0)</f>
        <v>0</v>
      </c>
      <c r="BB138" s="167">
        <f>IF(AZ138=2,G138,0)</f>
        <v>0</v>
      </c>
      <c r="BC138" s="167">
        <f>IF(AZ138=3,G138,0)</f>
        <v>0</v>
      </c>
      <c r="BD138" s="167">
        <f>IF(AZ138=4,G138,0)</f>
        <v>0</v>
      </c>
      <c r="BE138" s="167">
        <f>IF(AZ138=5,G138,0)</f>
        <v>0</v>
      </c>
      <c r="CA138" s="202">
        <v>1</v>
      </c>
      <c r="CB138" s="202">
        <v>1</v>
      </c>
      <c r="CZ138" s="167">
        <v>1.58E-3</v>
      </c>
    </row>
    <row r="139" spans="1:104" x14ac:dyDescent="0.2">
      <c r="A139" s="203"/>
      <c r="B139" s="209"/>
      <c r="C139" s="210" t="s">
        <v>235</v>
      </c>
      <c r="D139" s="211"/>
      <c r="E139" s="212">
        <v>193.47</v>
      </c>
      <c r="F139" s="213"/>
      <c r="G139" s="214"/>
      <c r="M139" s="208" t="s">
        <v>235</v>
      </c>
      <c r="O139" s="195"/>
    </row>
    <row r="140" spans="1:104" x14ac:dyDescent="0.2">
      <c r="A140" s="196">
        <v>39</v>
      </c>
      <c r="B140" s="197" t="s">
        <v>236</v>
      </c>
      <c r="C140" s="198" t="s">
        <v>237</v>
      </c>
      <c r="D140" s="199" t="s">
        <v>97</v>
      </c>
      <c r="E140" s="200">
        <v>9.6</v>
      </c>
      <c r="F140" s="200">
        <v>0</v>
      </c>
      <c r="G140" s="201">
        <f>E140*F140</f>
        <v>0</v>
      </c>
      <c r="O140" s="195">
        <v>2</v>
      </c>
      <c r="AA140" s="167">
        <v>1</v>
      </c>
      <c r="AB140" s="167">
        <v>1</v>
      </c>
      <c r="AC140" s="167">
        <v>1</v>
      </c>
      <c r="AZ140" s="167">
        <v>1</v>
      </c>
      <c r="BA140" s="167">
        <f>IF(AZ140=1,G140,0)</f>
        <v>0</v>
      </c>
      <c r="BB140" s="167">
        <f>IF(AZ140=2,G140,0)</f>
        <v>0</v>
      </c>
      <c r="BC140" s="167">
        <f>IF(AZ140=3,G140,0)</f>
        <v>0</v>
      </c>
      <c r="BD140" s="167">
        <f>IF(AZ140=4,G140,0)</f>
        <v>0</v>
      </c>
      <c r="BE140" s="167">
        <f>IF(AZ140=5,G140,0)</f>
        <v>0</v>
      </c>
      <c r="CA140" s="202">
        <v>1</v>
      </c>
      <c r="CB140" s="202">
        <v>1</v>
      </c>
      <c r="CZ140" s="167">
        <v>5.9199999999999999E-3</v>
      </c>
    </row>
    <row r="141" spans="1:104" x14ac:dyDescent="0.2">
      <c r="A141" s="203"/>
      <c r="B141" s="209"/>
      <c r="C141" s="210" t="s">
        <v>238</v>
      </c>
      <c r="D141" s="211"/>
      <c r="E141" s="212">
        <v>9.6</v>
      </c>
      <c r="F141" s="213"/>
      <c r="G141" s="214"/>
      <c r="M141" s="208" t="s">
        <v>238</v>
      </c>
      <c r="O141" s="195"/>
    </row>
    <row r="142" spans="1:104" x14ac:dyDescent="0.2">
      <c r="A142" s="215"/>
      <c r="B142" s="216" t="s">
        <v>74</v>
      </c>
      <c r="C142" s="217" t="str">
        <f>CONCATENATE(B132," ",C132)</f>
        <v>94 Lešení a stavební výtahy</v>
      </c>
      <c r="D142" s="218"/>
      <c r="E142" s="219"/>
      <c r="F142" s="220"/>
      <c r="G142" s="221">
        <f>SUM(G132:G141)</f>
        <v>0</v>
      </c>
      <c r="O142" s="195">
        <v>4</v>
      </c>
      <c r="BA142" s="222">
        <f>SUM(BA132:BA141)</f>
        <v>0</v>
      </c>
      <c r="BB142" s="222">
        <f>SUM(BB132:BB141)</f>
        <v>0</v>
      </c>
      <c r="BC142" s="222">
        <f>SUM(BC132:BC141)</f>
        <v>0</v>
      </c>
      <c r="BD142" s="222">
        <f>SUM(BD132:BD141)</f>
        <v>0</v>
      </c>
      <c r="BE142" s="222">
        <f>SUM(BE132:BE141)</f>
        <v>0</v>
      </c>
    </row>
    <row r="143" spans="1:104" x14ac:dyDescent="0.2">
      <c r="A143" s="188" t="s">
        <v>72</v>
      </c>
      <c r="B143" s="189" t="s">
        <v>239</v>
      </c>
      <c r="C143" s="190" t="s">
        <v>240</v>
      </c>
      <c r="D143" s="191"/>
      <c r="E143" s="192"/>
      <c r="F143" s="192"/>
      <c r="G143" s="193"/>
      <c r="H143" s="194"/>
      <c r="I143" s="194"/>
      <c r="O143" s="195">
        <v>1</v>
      </c>
    </row>
    <row r="144" spans="1:104" x14ac:dyDescent="0.2">
      <c r="A144" s="196">
        <v>40</v>
      </c>
      <c r="B144" s="197" t="s">
        <v>241</v>
      </c>
      <c r="C144" s="198" t="s">
        <v>242</v>
      </c>
      <c r="D144" s="199" t="s">
        <v>97</v>
      </c>
      <c r="E144" s="200">
        <v>290.68</v>
      </c>
      <c r="F144" s="200">
        <v>0</v>
      </c>
      <c r="G144" s="201">
        <f>E144*F144</f>
        <v>0</v>
      </c>
      <c r="O144" s="195">
        <v>2</v>
      </c>
      <c r="AA144" s="167">
        <v>1</v>
      </c>
      <c r="AB144" s="167">
        <v>1</v>
      </c>
      <c r="AC144" s="167">
        <v>1</v>
      </c>
      <c r="AZ144" s="167">
        <v>1</v>
      </c>
      <c r="BA144" s="167">
        <f>IF(AZ144=1,G144,0)</f>
        <v>0</v>
      </c>
      <c r="BB144" s="167">
        <f>IF(AZ144=2,G144,0)</f>
        <v>0</v>
      </c>
      <c r="BC144" s="167">
        <f>IF(AZ144=3,G144,0)</f>
        <v>0</v>
      </c>
      <c r="BD144" s="167">
        <f>IF(AZ144=4,G144,0)</f>
        <v>0</v>
      </c>
      <c r="BE144" s="167">
        <f>IF(AZ144=5,G144,0)</f>
        <v>0</v>
      </c>
      <c r="CA144" s="202">
        <v>1</v>
      </c>
      <c r="CB144" s="202">
        <v>1</v>
      </c>
      <c r="CZ144" s="167">
        <v>1.2E-4</v>
      </c>
    </row>
    <row r="145" spans="1:104" x14ac:dyDescent="0.2">
      <c r="A145" s="203"/>
      <c r="B145" s="209"/>
      <c r="C145" s="210" t="s">
        <v>243</v>
      </c>
      <c r="D145" s="211"/>
      <c r="E145" s="212">
        <v>117.18</v>
      </c>
      <c r="F145" s="213"/>
      <c r="G145" s="214"/>
      <c r="M145" s="208" t="s">
        <v>243</v>
      </c>
      <c r="O145" s="195"/>
    </row>
    <row r="146" spans="1:104" x14ac:dyDescent="0.2">
      <c r="A146" s="203"/>
      <c r="B146" s="209"/>
      <c r="C146" s="210" t="s">
        <v>244</v>
      </c>
      <c r="D146" s="211"/>
      <c r="E146" s="212">
        <v>173.5</v>
      </c>
      <c r="F146" s="213"/>
      <c r="G146" s="214"/>
      <c r="M146" s="208" t="s">
        <v>244</v>
      </c>
      <c r="O146" s="195"/>
    </row>
    <row r="147" spans="1:104" x14ac:dyDescent="0.2">
      <c r="A147" s="215"/>
      <c r="B147" s="216" t="s">
        <v>74</v>
      </c>
      <c r="C147" s="217" t="str">
        <f>CONCATENATE(B143," ",C143)</f>
        <v>95 Dokončovací konstrukce na pozemních stavbách</v>
      </c>
      <c r="D147" s="218"/>
      <c r="E147" s="219"/>
      <c r="F147" s="220"/>
      <c r="G147" s="221">
        <f>SUM(G143:G146)</f>
        <v>0</v>
      </c>
      <c r="O147" s="195">
        <v>4</v>
      </c>
      <c r="BA147" s="222">
        <f>SUM(BA143:BA146)</f>
        <v>0</v>
      </c>
      <c r="BB147" s="222">
        <f>SUM(BB143:BB146)</f>
        <v>0</v>
      </c>
      <c r="BC147" s="222">
        <f>SUM(BC143:BC146)</f>
        <v>0</v>
      </c>
      <c r="BD147" s="222">
        <f>SUM(BD143:BD146)</f>
        <v>0</v>
      </c>
      <c r="BE147" s="222">
        <f>SUM(BE143:BE146)</f>
        <v>0</v>
      </c>
    </row>
    <row r="148" spans="1:104" x14ac:dyDescent="0.2">
      <c r="A148" s="188" t="s">
        <v>72</v>
      </c>
      <c r="B148" s="189" t="s">
        <v>245</v>
      </c>
      <c r="C148" s="190" t="s">
        <v>246</v>
      </c>
      <c r="D148" s="191"/>
      <c r="E148" s="192"/>
      <c r="F148" s="192"/>
      <c r="G148" s="193"/>
      <c r="H148" s="194"/>
      <c r="I148" s="194"/>
      <c r="O148" s="195">
        <v>1</v>
      </c>
    </row>
    <row r="149" spans="1:104" x14ac:dyDescent="0.2">
      <c r="A149" s="196">
        <v>41</v>
      </c>
      <c r="B149" s="197" t="s">
        <v>247</v>
      </c>
      <c r="C149" s="198" t="s">
        <v>248</v>
      </c>
      <c r="D149" s="199" t="s">
        <v>249</v>
      </c>
      <c r="E149" s="200">
        <v>2</v>
      </c>
      <c r="F149" s="200">
        <v>0</v>
      </c>
      <c r="G149" s="201">
        <f>E149*F149</f>
        <v>0</v>
      </c>
      <c r="O149" s="195">
        <v>2</v>
      </c>
      <c r="AA149" s="167">
        <v>1</v>
      </c>
      <c r="AB149" s="167">
        <v>7</v>
      </c>
      <c r="AC149" s="167">
        <v>7</v>
      </c>
      <c r="AZ149" s="167">
        <v>1</v>
      </c>
      <c r="BA149" s="167">
        <f>IF(AZ149=1,G149,0)</f>
        <v>0</v>
      </c>
      <c r="BB149" s="167">
        <f>IF(AZ149=2,G149,0)</f>
        <v>0</v>
      </c>
      <c r="BC149" s="167">
        <f>IF(AZ149=3,G149,0)</f>
        <v>0</v>
      </c>
      <c r="BD149" s="167">
        <f>IF(AZ149=4,G149,0)</f>
        <v>0</v>
      </c>
      <c r="BE149" s="167">
        <f>IF(AZ149=5,G149,0)</f>
        <v>0</v>
      </c>
      <c r="CA149" s="202">
        <v>1</v>
      </c>
      <c r="CB149" s="202">
        <v>7</v>
      </c>
      <c r="CZ149" s="167">
        <v>0</v>
      </c>
    </row>
    <row r="150" spans="1:104" x14ac:dyDescent="0.2">
      <c r="A150" s="203"/>
      <c r="B150" s="209"/>
      <c r="C150" s="210" t="s">
        <v>250</v>
      </c>
      <c r="D150" s="211"/>
      <c r="E150" s="212">
        <v>1</v>
      </c>
      <c r="F150" s="213"/>
      <c r="G150" s="214"/>
      <c r="M150" s="208" t="s">
        <v>250</v>
      </c>
      <c r="O150" s="195"/>
    </row>
    <row r="151" spans="1:104" x14ac:dyDescent="0.2">
      <c r="A151" s="203"/>
      <c r="B151" s="209"/>
      <c r="C151" s="210" t="s">
        <v>251</v>
      </c>
      <c r="D151" s="211"/>
      <c r="E151" s="212">
        <v>1</v>
      </c>
      <c r="F151" s="213"/>
      <c r="G151" s="214"/>
      <c r="M151" s="208" t="s">
        <v>251</v>
      </c>
      <c r="O151" s="195"/>
    </row>
    <row r="152" spans="1:104" x14ac:dyDescent="0.2">
      <c r="A152" s="196">
        <v>42</v>
      </c>
      <c r="B152" s="197" t="s">
        <v>252</v>
      </c>
      <c r="C152" s="198" t="s">
        <v>253</v>
      </c>
      <c r="D152" s="199" t="s">
        <v>97</v>
      </c>
      <c r="E152" s="200">
        <v>10.199999999999999</v>
      </c>
      <c r="F152" s="200">
        <v>0</v>
      </c>
      <c r="G152" s="201">
        <f>E152*F152</f>
        <v>0</v>
      </c>
      <c r="O152" s="195">
        <v>2</v>
      </c>
      <c r="AA152" s="167">
        <v>1</v>
      </c>
      <c r="AB152" s="167">
        <v>7</v>
      </c>
      <c r="AC152" s="167">
        <v>7</v>
      </c>
      <c r="AZ152" s="167">
        <v>1</v>
      </c>
      <c r="BA152" s="167">
        <f>IF(AZ152=1,G152,0)</f>
        <v>0</v>
      </c>
      <c r="BB152" s="167">
        <f>IF(AZ152=2,G152,0)</f>
        <v>0</v>
      </c>
      <c r="BC152" s="167">
        <f>IF(AZ152=3,G152,0)</f>
        <v>0</v>
      </c>
      <c r="BD152" s="167">
        <f>IF(AZ152=4,G152,0)</f>
        <v>0</v>
      </c>
      <c r="BE152" s="167">
        <f>IF(AZ152=5,G152,0)</f>
        <v>0</v>
      </c>
      <c r="CA152" s="202">
        <v>1</v>
      </c>
      <c r="CB152" s="202">
        <v>7</v>
      </c>
      <c r="CZ152" s="167">
        <v>0</v>
      </c>
    </row>
    <row r="153" spans="1:104" x14ac:dyDescent="0.2">
      <c r="A153" s="203"/>
      <c r="B153" s="209"/>
      <c r="C153" s="210" t="s">
        <v>254</v>
      </c>
      <c r="D153" s="211"/>
      <c r="E153" s="212">
        <v>10.199999999999999</v>
      </c>
      <c r="F153" s="213"/>
      <c r="G153" s="214"/>
      <c r="M153" s="208" t="s">
        <v>254</v>
      </c>
      <c r="O153" s="195"/>
    </row>
    <row r="154" spans="1:104" x14ac:dyDescent="0.2">
      <c r="A154" s="196">
        <v>43</v>
      </c>
      <c r="B154" s="197" t="s">
        <v>255</v>
      </c>
      <c r="C154" s="198" t="s">
        <v>256</v>
      </c>
      <c r="D154" s="199" t="s">
        <v>121</v>
      </c>
      <c r="E154" s="200">
        <v>28.35</v>
      </c>
      <c r="F154" s="200">
        <v>0</v>
      </c>
      <c r="G154" s="201">
        <f>E154*F154</f>
        <v>0</v>
      </c>
      <c r="O154" s="195">
        <v>2</v>
      </c>
      <c r="AA154" s="167">
        <v>1</v>
      </c>
      <c r="AB154" s="167">
        <v>7</v>
      </c>
      <c r="AC154" s="167">
        <v>7</v>
      </c>
      <c r="AZ154" s="167">
        <v>1</v>
      </c>
      <c r="BA154" s="167">
        <f>IF(AZ154=1,G154,0)</f>
        <v>0</v>
      </c>
      <c r="BB154" s="167">
        <f>IF(AZ154=2,G154,0)</f>
        <v>0</v>
      </c>
      <c r="BC154" s="167">
        <f>IF(AZ154=3,G154,0)</f>
        <v>0</v>
      </c>
      <c r="BD154" s="167">
        <f>IF(AZ154=4,G154,0)</f>
        <v>0</v>
      </c>
      <c r="BE154" s="167">
        <f>IF(AZ154=5,G154,0)</f>
        <v>0</v>
      </c>
      <c r="CA154" s="202">
        <v>1</v>
      </c>
      <c r="CB154" s="202">
        <v>7</v>
      </c>
      <c r="CZ154" s="167">
        <v>0</v>
      </c>
    </row>
    <row r="155" spans="1:104" x14ac:dyDescent="0.2">
      <c r="A155" s="203"/>
      <c r="B155" s="209"/>
      <c r="C155" s="210" t="s">
        <v>257</v>
      </c>
      <c r="D155" s="211"/>
      <c r="E155" s="212">
        <v>31.5</v>
      </c>
      <c r="F155" s="213"/>
      <c r="G155" s="214"/>
      <c r="M155" s="208" t="s">
        <v>257</v>
      </c>
      <c r="O155" s="195"/>
    </row>
    <row r="156" spans="1:104" x14ac:dyDescent="0.2">
      <c r="A156" s="203"/>
      <c r="B156" s="209"/>
      <c r="C156" s="210" t="s">
        <v>258</v>
      </c>
      <c r="D156" s="211"/>
      <c r="E156" s="212">
        <v>-3.15</v>
      </c>
      <c r="F156" s="213"/>
      <c r="G156" s="214"/>
      <c r="M156" s="208" t="s">
        <v>258</v>
      </c>
      <c r="O156" s="195"/>
    </row>
    <row r="157" spans="1:104" x14ac:dyDescent="0.2">
      <c r="A157" s="196">
        <v>44</v>
      </c>
      <c r="B157" s="197" t="s">
        <v>259</v>
      </c>
      <c r="C157" s="198" t="s">
        <v>260</v>
      </c>
      <c r="D157" s="199" t="s">
        <v>97</v>
      </c>
      <c r="E157" s="200">
        <v>11.88</v>
      </c>
      <c r="F157" s="200">
        <v>0</v>
      </c>
      <c r="G157" s="201">
        <f>E157*F157</f>
        <v>0</v>
      </c>
      <c r="O157" s="195">
        <v>2</v>
      </c>
      <c r="AA157" s="167">
        <v>1</v>
      </c>
      <c r="AB157" s="167">
        <v>7</v>
      </c>
      <c r="AC157" s="167">
        <v>7</v>
      </c>
      <c r="AZ157" s="167">
        <v>1</v>
      </c>
      <c r="BA157" s="167">
        <f>IF(AZ157=1,G157,0)</f>
        <v>0</v>
      </c>
      <c r="BB157" s="167">
        <f>IF(AZ157=2,G157,0)</f>
        <v>0</v>
      </c>
      <c r="BC157" s="167">
        <f>IF(AZ157=3,G157,0)</f>
        <v>0</v>
      </c>
      <c r="BD157" s="167">
        <f>IF(AZ157=4,G157,0)</f>
        <v>0</v>
      </c>
      <c r="BE157" s="167">
        <f>IF(AZ157=5,G157,0)</f>
        <v>0</v>
      </c>
      <c r="CA157" s="202">
        <v>1</v>
      </c>
      <c r="CB157" s="202">
        <v>7</v>
      </c>
      <c r="CZ157" s="167">
        <v>0</v>
      </c>
    </row>
    <row r="158" spans="1:104" x14ac:dyDescent="0.2">
      <c r="A158" s="203"/>
      <c r="B158" s="209"/>
      <c r="C158" s="210" t="s">
        <v>261</v>
      </c>
      <c r="D158" s="211"/>
      <c r="E158" s="212">
        <v>11.88</v>
      </c>
      <c r="F158" s="213"/>
      <c r="G158" s="214"/>
      <c r="M158" s="208" t="s">
        <v>261</v>
      </c>
      <c r="O158" s="195"/>
    </row>
    <row r="159" spans="1:104" x14ac:dyDescent="0.2">
      <c r="A159" s="196">
        <v>45</v>
      </c>
      <c r="B159" s="197" t="s">
        <v>262</v>
      </c>
      <c r="C159" s="198" t="s">
        <v>263</v>
      </c>
      <c r="D159" s="199" t="s">
        <v>121</v>
      </c>
      <c r="E159" s="200">
        <v>9.1999999999999993</v>
      </c>
      <c r="F159" s="200">
        <v>0</v>
      </c>
      <c r="G159" s="201">
        <f>E159*F159</f>
        <v>0</v>
      </c>
      <c r="O159" s="195">
        <v>2</v>
      </c>
      <c r="AA159" s="167">
        <v>1</v>
      </c>
      <c r="AB159" s="167">
        <v>7</v>
      </c>
      <c r="AC159" s="167">
        <v>7</v>
      </c>
      <c r="AZ159" s="167">
        <v>1</v>
      </c>
      <c r="BA159" s="167">
        <f>IF(AZ159=1,G159,0)</f>
        <v>0</v>
      </c>
      <c r="BB159" s="167">
        <f>IF(AZ159=2,G159,0)</f>
        <v>0</v>
      </c>
      <c r="BC159" s="167">
        <f>IF(AZ159=3,G159,0)</f>
        <v>0</v>
      </c>
      <c r="BD159" s="167">
        <f>IF(AZ159=4,G159,0)</f>
        <v>0</v>
      </c>
      <c r="BE159" s="167">
        <f>IF(AZ159=5,G159,0)</f>
        <v>0</v>
      </c>
      <c r="CA159" s="202">
        <v>1</v>
      </c>
      <c r="CB159" s="202">
        <v>7</v>
      </c>
      <c r="CZ159" s="167">
        <v>0</v>
      </c>
    </row>
    <row r="160" spans="1:104" x14ac:dyDescent="0.2">
      <c r="A160" s="203"/>
      <c r="B160" s="209"/>
      <c r="C160" s="210" t="s">
        <v>264</v>
      </c>
      <c r="D160" s="211"/>
      <c r="E160" s="212">
        <v>9.1999999999999993</v>
      </c>
      <c r="F160" s="213"/>
      <c r="G160" s="214"/>
      <c r="M160" s="208" t="s">
        <v>264</v>
      </c>
      <c r="O160" s="195"/>
    </row>
    <row r="161" spans="1:104" x14ac:dyDescent="0.2">
      <c r="A161" s="196">
        <v>46</v>
      </c>
      <c r="B161" s="197" t="s">
        <v>265</v>
      </c>
      <c r="C161" s="198" t="s">
        <v>266</v>
      </c>
      <c r="D161" s="199" t="s">
        <v>121</v>
      </c>
      <c r="E161" s="200">
        <v>14.65</v>
      </c>
      <c r="F161" s="200">
        <v>0</v>
      </c>
      <c r="G161" s="201">
        <f>E161*F161</f>
        <v>0</v>
      </c>
      <c r="O161" s="195">
        <v>2</v>
      </c>
      <c r="AA161" s="167">
        <v>1</v>
      </c>
      <c r="AB161" s="167">
        <v>7</v>
      </c>
      <c r="AC161" s="167">
        <v>7</v>
      </c>
      <c r="AZ161" s="167">
        <v>1</v>
      </c>
      <c r="BA161" s="167">
        <f>IF(AZ161=1,G161,0)</f>
        <v>0</v>
      </c>
      <c r="BB161" s="167">
        <f>IF(AZ161=2,G161,0)</f>
        <v>0</v>
      </c>
      <c r="BC161" s="167">
        <f>IF(AZ161=3,G161,0)</f>
        <v>0</v>
      </c>
      <c r="BD161" s="167">
        <f>IF(AZ161=4,G161,0)</f>
        <v>0</v>
      </c>
      <c r="BE161" s="167">
        <f>IF(AZ161=5,G161,0)</f>
        <v>0</v>
      </c>
      <c r="CA161" s="202">
        <v>1</v>
      </c>
      <c r="CB161" s="202">
        <v>7</v>
      </c>
      <c r="CZ161" s="167">
        <v>0</v>
      </c>
    </row>
    <row r="162" spans="1:104" x14ac:dyDescent="0.2">
      <c r="A162" s="203"/>
      <c r="B162" s="209"/>
      <c r="C162" s="210" t="s">
        <v>267</v>
      </c>
      <c r="D162" s="211"/>
      <c r="E162" s="212">
        <v>16.100000000000001</v>
      </c>
      <c r="F162" s="213"/>
      <c r="G162" s="214"/>
      <c r="M162" s="208" t="s">
        <v>267</v>
      </c>
      <c r="O162" s="195"/>
    </row>
    <row r="163" spans="1:104" x14ac:dyDescent="0.2">
      <c r="A163" s="203"/>
      <c r="B163" s="209"/>
      <c r="C163" s="210" t="s">
        <v>268</v>
      </c>
      <c r="D163" s="211"/>
      <c r="E163" s="212">
        <v>-1.45</v>
      </c>
      <c r="F163" s="213"/>
      <c r="G163" s="214"/>
      <c r="M163" s="208" t="s">
        <v>268</v>
      </c>
      <c r="O163" s="195"/>
    </row>
    <row r="164" spans="1:104" x14ac:dyDescent="0.2">
      <c r="A164" s="196">
        <v>47</v>
      </c>
      <c r="B164" s="197" t="s">
        <v>269</v>
      </c>
      <c r="C164" s="198" t="s">
        <v>270</v>
      </c>
      <c r="D164" s="199" t="s">
        <v>97</v>
      </c>
      <c r="E164" s="200">
        <v>44.81</v>
      </c>
      <c r="F164" s="200">
        <v>0</v>
      </c>
      <c r="G164" s="201">
        <f>E164*F164</f>
        <v>0</v>
      </c>
      <c r="O164" s="195">
        <v>2</v>
      </c>
      <c r="AA164" s="167">
        <v>1</v>
      </c>
      <c r="AB164" s="167">
        <v>7</v>
      </c>
      <c r="AC164" s="167">
        <v>7</v>
      </c>
      <c r="AZ164" s="167">
        <v>1</v>
      </c>
      <c r="BA164" s="167">
        <f>IF(AZ164=1,G164,0)</f>
        <v>0</v>
      </c>
      <c r="BB164" s="167">
        <f>IF(AZ164=2,G164,0)</f>
        <v>0</v>
      </c>
      <c r="BC164" s="167">
        <f>IF(AZ164=3,G164,0)</f>
        <v>0</v>
      </c>
      <c r="BD164" s="167">
        <f>IF(AZ164=4,G164,0)</f>
        <v>0</v>
      </c>
      <c r="BE164" s="167">
        <f>IF(AZ164=5,G164,0)</f>
        <v>0</v>
      </c>
      <c r="CA164" s="202">
        <v>1</v>
      </c>
      <c r="CB164" s="202">
        <v>7</v>
      </c>
      <c r="CZ164" s="167">
        <v>0</v>
      </c>
    </row>
    <row r="165" spans="1:104" x14ac:dyDescent="0.2">
      <c r="A165" s="203"/>
      <c r="B165" s="209"/>
      <c r="C165" s="210" t="s">
        <v>197</v>
      </c>
      <c r="D165" s="211"/>
      <c r="E165" s="212">
        <v>31.74</v>
      </c>
      <c r="F165" s="213"/>
      <c r="G165" s="214"/>
      <c r="M165" s="208" t="s">
        <v>197</v>
      </c>
      <c r="O165" s="195"/>
    </row>
    <row r="166" spans="1:104" x14ac:dyDescent="0.2">
      <c r="A166" s="203"/>
      <c r="B166" s="209"/>
      <c r="C166" s="210" t="s">
        <v>198</v>
      </c>
      <c r="D166" s="211"/>
      <c r="E166" s="212">
        <v>13.07</v>
      </c>
      <c r="F166" s="213"/>
      <c r="G166" s="214"/>
      <c r="M166" s="208" t="s">
        <v>198</v>
      </c>
      <c r="O166" s="195"/>
    </row>
    <row r="167" spans="1:104" x14ac:dyDescent="0.2">
      <c r="A167" s="196">
        <v>48</v>
      </c>
      <c r="B167" s="197" t="s">
        <v>271</v>
      </c>
      <c r="C167" s="198" t="s">
        <v>272</v>
      </c>
      <c r="D167" s="199" t="s">
        <v>97</v>
      </c>
      <c r="E167" s="200">
        <v>4.5225</v>
      </c>
      <c r="F167" s="200">
        <v>0</v>
      </c>
      <c r="G167" s="201">
        <f>E167*F167</f>
        <v>0</v>
      </c>
      <c r="O167" s="195">
        <v>2</v>
      </c>
      <c r="AA167" s="167">
        <v>1</v>
      </c>
      <c r="AB167" s="167">
        <v>7</v>
      </c>
      <c r="AC167" s="167">
        <v>7</v>
      </c>
      <c r="AZ167" s="167">
        <v>1</v>
      </c>
      <c r="BA167" s="167">
        <f>IF(AZ167=1,G167,0)</f>
        <v>0</v>
      </c>
      <c r="BB167" s="167">
        <f>IF(AZ167=2,G167,0)</f>
        <v>0</v>
      </c>
      <c r="BC167" s="167">
        <f>IF(AZ167=3,G167,0)</f>
        <v>0</v>
      </c>
      <c r="BD167" s="167">
        <f>IF(AZ167=4,G167,0)</f>
        <v>0</v>
      </c>
      <c r="BE167" s="167">
        <f>IF(AZ167=5,G167,0)</f>
        <v>0</v>
      </c>
      <c r="CA167" s="202">
        <v>1</v>
      </c>
      <c r="CB167" s="202">
        <v>7</v>
      </c>
      <c r="CZ167" s="167">
        <v>0</v>
      </c>
    </row>
    <row r="168" spans="1:104" x14ac:dyDescent="0.2">
      <c r="A168" s="203"/>
      <c r="B168" s="209"/>
      <c r="C168" s="210" t="s">
        <v>172</v>
      </c>
      <c r="D168" s="211"/>
      <c r="E168" s="212">
        <v>3.0375000000000001</v>
      </c>
      <c r="F168" s="213"/>
      <c r="G168" s="214"/>
      <c r="M168" s="208" t="s">
        <v>172</v>
      </c>
      <c r="O168" s="195"/>
    </row>
    <row r="169" spans="1:104" x14ac:dyDescent="0.2">
      <c r="A169" s="203"/>
      <c r="B169" s="209"/>
      <c r="C169" s="210" t="s">
        <v>173</v>
      </c>
      <c r="D169" s="211"/>
      <c r="E169" s="212">
        <v>1.4850000000000001</v>
      </c>
      <c r="F169" s="213"/>
      <c r="G169" s="214"/>
      <c r="M169" s="208" t="s">
        <v>173</v>
      </c>
      <c r="O169" s="195"/>
    </row>
    <row r="170" spans="1:104" x14ac:dyDescent="0.2">
      <c r="A170" s="196">
        <v>49</v>
      </c>
      <c r="B170" s="197" t="s">
        <v>273</v>
      </c>
      <c r="C170" s="198" t="s">
        <v>274</v>
      </c>
      <c r="D170" s="199" t="s">
        <v>97</v>
      </c>
      <c r="E170" s="200">
        <v>52.8</v>
      </c>
      <c r="F170" s="200">
        <v>0</v>
      </c>
      <c r="G170" s="201">
        <f>E170*F170</f>
        <v>0</v>
      </c>
      <c r="O170" s="195">
        <v>2</v>
      </c>
      <c r="AA170" s="167">
        <v>1</v>
      </c>
      <c r="AB170" s="167">
        <v>1</v>
      </c>
      <c r="AC170" s="167">
        <v>1</v>
      </c>
      <c r="AZ170" s="167">
        <v>1</v>
      </c>
      <c r="BA170" s="167">
        <f>IF(AZ170=1,G170,0)</f>
        <v>0</v>
      </c>
      <c r="BB170" s="167">
        <f>IF(AZ170=2,G170,0)</f>
        <v>0</v>
      </c>
      <c r="BC170" s="167">
        <f>IF(AZ170=3,G170,0)</f>
        <v>0</v>
      </c>
      <c r="BD170" s="167">
        <f>IF(AZ170=4,G170,0)</f>
        <v>0</v>
      </c>
      <c r="BE170" s="167">
        <f>IF(AZ170=5,G170,0)</f>
        <v>0</v>
      </c>
      <c r="CA170" s="202">
        <v>1</v>
      </c>
      <c r="CB170" s="202">
        <v>1</v>
      </c>
      <c r="CZ170" s="167">
        <v>6.7000000000000002E-4</v>
      </c>
    </row>
    <row r="171" spans="1:104" x14ac:dyDescent="0.2">
      <c r="A171" s="203"/>
      <c r="B171" s="209"/>
      <c r="C171" s="210" t="s">
        <v>275</v>
      </c>
      <c r="D171" s="211"/>
      <c r="E171" s="212">
        <v>52.8</v>
      </c>
      <c r="F171" s="213"/>
      <c r="G171" s="214"/>
      <c r="M171" s="208" t="s">
        <v>275</v>
      </c>
      <c r="O171" s="195"/>
    </row>
    <row r="172" spans="1:104" x14ac:dyDescent="0.2">
      <c r="A172" s="196">
        <v>50</v>
      </c>
      <c r="B172" s="197" t="s">
        <v>276</v>
      </c>
      <c r="C172" s="198" t="s">
        <v>277</v>
      </c>
      <c r="D172" s="199" t="s">
        <v>97</v>
      </c>
      <c r="E172" s="200">
        <v>74.394499999999994</v>
      </c>
      <c r="F172" s="200">
        <v>0</v>
      </c>
      <c r="G172" s="201">
        <f>E172*F172</f>
        <v>0</v>
      </c>
      <c r="O172" s="195">
        <v>2</v>
      </c>
      <c r="AA172" s="167">
        <v>1</v>
      </c>
      <c r="AB172" s="167">
        <v>1</v>
      </c>
      <c r="AC172" s="167">
        <v>1</v>
      </c>
      <c r="AZ172" s="167">
        <v>1</v>
      </c>
      <c r="BA172" s="167">
        <f>IF(AZ172=1,G172,0)</f>
        <v>0</v>
      </c>
      <c r="BB172" s="167">
        <f>IF(AZ172=2,G172,0)</f>
        <v>0</v>
      </c>
      <c r="BC172" s="167">
        <f>IF(AZ172=3,G172,0)</f>
        <v>0</v>
      </c>
      <c r="BD172" s="167">
        <f>IF(AZ172=4,G172,0)</f>
        <v>0</v>
      </c>
      <c r="BE172" s="167">
        <f>IF(AZ172=5,G172,0)</f>
        <v>0</v>
      </c>
      <c r="CA172" s="202">
        <v>1</v>
      </c>
      <c r="CB172" s="202">
        <v>1</v>
      </c>
      <c r="CZ172" s="167">
        <v>6.7000000000000002E-4</v>
      </c>
    </row>
    <row r="173" spans="1:104" x14ac:dyDescent="0.2">
      <c r="A173" s="203"/>
      <c r="B173" s="209"/>
      <c r="C173" s="210" t="s">
        <v>278</v>
      </c>
      <c r="D173" s="211"/>
      <c r="E173" s="212">
        <v>80.599999999999994</v>
      </c>
      <c r="F173" s="213"/>
      <c r="G173" s="214"/>
      <c r="M173" s="208" t="s">
        <v>278</v>
      </c>
      <c r="O173" s="195"/>
    </row>
    <row r="174" spans="1:104" x14ac:dyDescent="0.2">
      <c r="A174" s="203"/>
      <c r="B174" s="209"/>
      <c r="C174" s="210" t="s">
        <v>279</v>
      </c>
      <c r="D174" s="211"/>
      <c r="E174" s="212">
        <v>-6.2054999999999998</v>
      </c>
      <c r="F174" s="213"/>
      <c r="G174" s="214"/>
      <c r="M174" s="208" t="s">
        <v>279</v>
      </c>
      <c r="O174" s="195"/>
    </row>
    <row r="175" spans="1:104" x14ac:dyDescent="0.2">
      <c r="A175" s="196">
        <v>51</v>
      </c>
      <c r="B175" s="197" t="s">
        <v>280</v>
      </c>
      <c r="C175" s="198" t="s">
        <v>281</v>
      </c>
      <c r="D175" s="199" t="s">
        <v>97</v>
      </c>
      <c r="E175" s="200">
        <v>64.31</v>
      </c>
      <c r="F175" s="200">
        <v>0</v>
      </c>
      <c r="G175" s="201">
        <f>E175*F175</f>
        <v>0</v>
      </c>
      <c r="O175" s="195">
        <v>2</v>
      </c>
      <c r="AA175" s="167">
        <v>1</v>
      </c>
      <c r="AB175" s="167">
        <v>0</v>
      </c>
      <c r="AC175" s="167">
        <v>0</v>
      </c>
      <c r="AZ175" s="167">
        <v>1</v>
      </c>
      <c r="BA175" s="167">
        <f>IF(AZ175=1,G175,0)</f>
        <v>0</v>
      </c>
      <c r="BB175" s="167">
        <f>IF(AZ175=2,G175,0)</f>
        <v>0</v>
      </c>
      <c r="BC175" s="167">
        <f>IF(AZ175=3,G175,0)</f>
        <v>0</v>
      </c>
      <c r="BD175" s="167">
        <f>IF(AZ175=4,G175,0)</f>
        <v>0</v>
      </c>
      <c r="BE175" s="167">
        <f>IF(AZ175=5,G175,0)</f>
        <v>0</v>
      </c>
      <c r="CA175" s="202">
        <v>1</v>
      </c>
      <c r="CB175" s="202">
        <v>0</v>
      </c>
      <c r="CZ175" s="167">
        <v>3.3E-4</v>
      </c>
    </row>
    <row r="176" spans="1:104" x14ac:dyDescent="0.2">
      <c r="A176" s="203"/>
      <c r="B176" s="209"/>
      <c r="C176" s="210" t="s">
        <v>282</v>
      </c>
      <c r="D176" s="211"/>
      <c r="E176" s="212">
        <v>24.48</v>
      </c>
      <c r="F176" s="213"/>
      <c r="G176" s="214"/>
      <c r="M176" s="208" t="s">
        <v>282</v>
      </c>
      <c r="O176" s="195"/>
    </row>
    <row r="177" spans="1:104" x14ac:dyDescent="0.2">
      <c r="A177" s="203"/>
      <c r="B177" s="209"/>
      <c r="C177" s="210" t="s">
        <v>283</v>
      </c>
      <c r="D177" s="211"/>
      <c r="E177" s="212">
        <v>26.76</v>
      </c>
      <c r="F177" s="213"/>
      <c r="G177" s="214"/>
      <c r="M177" s="208" t="s">
        <v>283</v>
      </c>
      <c r="O177" s="195"/>
    </row>
    <row r="178" spans="1:104" x14ac:dyDescent="0.2">
      <c r="A178" s="203"/>
      <c r="B178" s="209"/>
      <c r="C178" s="210" t="s">
        <v>198</v>
      </c>
      <c r="D178" s="211"/>
      <c r="E178" s="212">
        <v>13.07</v>
      </c>
      <c r="F178" s="213"/>
      <c r="G178" s="214"/>
      <c r="M178" s="208" t="s">
        <v>198</v>
      </c>
      <c r="O178" s="195"/>
    </row>
    <row r="179" spans="1:104" x14ac:dyDescent="0.2">
      <c r="A179" s="196">
        <v>52</v>
      </c>
      <c r="B179" s="197" t="s">
        <v>284</v>
      </c>
      <c r="C179" s="198" t="s">
        <v>285</v>
      </c>
      <c r="D179" s="199" t="s">
        <v>203</v>
      </c>
      <c r="E179" s="200">
        <v>7</v>
      </c>
      <c r="F179" s="200">
        <v>0</v>
      </c>
      <c r="G179" s="201">
        <f>E179*F179</f>
        <v>0</v>
      </c>
      <c r="O179" s="195">
        <v>2</v>
      </c>
      <c r="AA179" s="167">
        <v>1</v>
      </c>
      <c r="AB179" s="167">
        <v>1</v>
      </c>
      <c r="AC179" s="167">
        <v>1</v>
      </c>
      <c r="AZ179" s="167">
        <v>1</v>
      </c>
      <c r="BA179" s="167">
        <f>IF(AZ179=1,G179,0)</f>
        <v>0</v>
      </c>
      <c r="BB179" s="167">
        <f>IF(AZ179=2,G179,0)</f>
        <v>0</v>
      </c>
      <c r="BC179" s="167">
        <f>IF(AZ179=3,G179,0)</f>
        <v>0</v>
      </c>
      <c r="BD179" s="167">
        <f>IF(AZ179=4,G179,0)</f>
        <v>0</v>
      </c>
      <c r="BE179" s="167">
        <f>IF(AZ179=5,G179,0)</f>
        <v>0</v>
      </c>
      <c r="CA179" s="202">
        <v>1</v>
      </c>
      <c r="CB179" s="202">
        <v>1</v>
      </c>
      <c r="CZ179" s="167">
        <v>0</v>
      </c>
    </row>
    <row r="180" spans="1:104" x14ac:dyDescent="0.2">
      <c r="A180" s="203"/>
      <c r="B180" s="209"/>
      <c r="C180" s="210" t="s">
        <v>286</v>
      </c>
      <c r="D180" s="211"/>
      <c r="E180" s="212">
        <v>1</v>
      </c>
      <c r="F180" s="213"/>
      <c r="G180" s="214"/>
      <c r="M180" s="208" t="s">
        <v>286</v>
      </c>
      <c r="O180" s="195"/>
    </row>
    <row r="181" spans="1:104" x14ac:dyDescent="0.2">
      <c r="A181" s="203"/>
      <c r="B181" s="209"/>
      <c r="C181" s="210" t="s">
        <v>287</v>
      </c>
      <c r="D181" s="211"/>
      <c r="E181" s="212">
        <v>1</v>
      </c>
      <c r="F181" s="213"/>
      <c r="G181" s="214"/>
      <c r="M181" s="208" t="s">
        <v>287</v>
      </c>
      <c r="O181" s="195"/>
    </row>
    <row r="182" spans="1:104" x14ac:dyDescent="0.2">
      <c r="A182" s="203"/>
      <c r="B182" s="209"/>
      <c r="C182" s="210" t="s">
        <v>288</v>
      </c>
      <c r="D182" s="211"/>
      <c r="E182" s="212">
        <v>1</v>
      </c>
      <c r="F182" s="213"/>
      <c r="G182" s="214"/>
      <c r="M182" s="208" t="s">
        <v>288</v>
      </c>
      <c r="O182" s="195"/>
    </row>
    <row r="183" spans="1:104" x14ac:dyDescent="0.2">
      <c r="A183" s="203"/>
      <c r="B183" s="209"/>
      <c r="C183" s="210" t="s">
        <v>289</v>
      </c>
      <c r="D183" s="211"/>
      <c r="E183" s="212">
        <v>2</v>
      </c>
      <c r="F183" s="213"/>
      <c r="G183" s="214"/>
      <c r="M183" s="208" t="s">
        <v>289</v>
      </c>
      <c r="O183" s="195"/>
    </row>
    <row r="184" spans="1:104" x14ac:dyDescent="0.2">
      <c r="A184" s="203"/>
      <c r="B184" s="209"/>
      <c r="C184" s="210" t="s">
        <v>290</v>
      </c>
      <c r="D184" s="211"/>
      <c r="E184" s="212">
        <v>1</v>
      </c>
      <c r="F184" s="213"/>
      <c r="G184" s="214"/>
      <c r="M184" s="208" t="s">
        <v>290</v>
      </c>
      <c r="O184" s="195"/>
    </row>
    <row r="185" spans="1:104" x14ac:dyDescent="0.2">
      <c r="A185" s="203"/>
      <c r="B185" s="209"/>
      <c r="C185" s="210" t="s">
        <v>291</v>
      </c>
      <c r="D185" s="211"/>
      <c r="E185" s="212">
        <v>1</v>
      </c>
      <c r="F185" s="213"/>
      <c r="G185" s="214"/>
      <c r="M185" s="208" t="s">
        <v>291</v>
      </c>
      <c r="O185" s="195"/>
    </row>
    <row r="186" spans="1:104" x14ac:dyDescent="0.2">
      <c r="A186" s="196">
        <v>53</v>
      </c>
      <c r="B186" s="197" t="s">
        <v>292</v>
      </c>
      <c r="C186" s="198" t="s">
        <v>293</v>
      </c>
      <c r="D186" s="199" t="s">
        <v>97</v>
      </c>
      <c r="E186" s="200">
        <v>5.1219999999999999</v>
      </c>
      <c r="F186" s="200">
        <v>0</v>
      </c>
      <c r="G186" s="201">
        <f>E186*F186</f>
        <v>0</v>
      </c>
      <c r="O186" s="195">
        <v>2</v>
      </c>
      <c r="AA186" s="167">
        <v>1</v>
      </c>
      <c r="AB186" s="167">
        <v>1</v>
      </c>
      <c r="AC186" s="167">
        <v>1</v>
      </c>
      <c r="AZ186" s="167">
        <v>1</v>
      </c>
      <c r="BA186" s="167">
        <f>IF(AZ186=1,G186,0)</f>
        <v>0</v>
      </c>
      <c r="BB186" s="167">
        <f>IF(AZ186=2,G186,0)</f>
        <v>0</v>
      </c>
      <c r="BC186" s="167">
        <f>IF(AZ186=3,G186,0)</f>
        <v>0</v>
      </c>
      <c r="BD186" s="167">
        <f>IF(AZ186=4,G186,0)</f>
        <v>0</v>
      </c>
      <c r="BE186" s="167">
        <f>IF(AZ186=5,G186,0)</f>
        <v>0</v>
      </c>
      <c r="CA186" s="202">
        <v>1</v>
      </c>
      <c r="CB186" s="202">
        <v>1</v>
      </c>
      <c r="CZ186" s="167">
        <v>1.17E-3</v>
      </c>
    </row>
    <row r="187" spans="1:104" x14ac:dyDescent="0.2">
      <c r="A187" s="203"/>
      <c r="B187" s="209"/>
      <c r="C187" s="210" t="s">
        <v>294</v>
      </c>
      <c r="D187" s="211"/>
      <c r="E187" s="212">
        <v>1.7729999999999999</v>
      </c>
      <c r="F187" s="213"/>
      <c r="G187" s="214"/>
      <c r="M187" s="208" t="s">
        <v>294</v>
      </c>
      <c r="O187" s="195"/>
    </row>
    <row r="188" spans="1:104" x14ac:dyDescent="0.2">
      <c r="A188" s="203"/>
      <c r="B188" s="209"/>
      <c r="C188" s="210" t="s">
        <v>295</v>
      </c>
      <c r="D188" s="211"/>
      <c r="E188" s="212">
        <v>1.7729999999999999</v>
      </c>
      <c r="F188" s="213"/>
      <c r="G188" s="214"/>
      <c r="M188" s="208" t="s">
        <v>295</v>
      </c>
      <c r="O188" s="195"/>
    </row>
    <row r="189" spans="1:104" x14ac:dyDescent="0.2">
      <c r="A189" s="203"/>
      <c r="B189" s="209"/>
      <c r="C189" s="210" t="s">
        <v>296</v>
      </c>
      <c r="D189" s="211"/>
      <c r="E189" s="212">
        <v>1.5760000000000001</v>
      </c>
      <c r="F189" s="213"/>
      <c r="G189" s="214"/>
      <c r="M189" s="208" t="s">
        <v>296</v>
      </c>
      <c r="O189" s="195"/>
    </row>
    <row r="190" spans="1:104" x14ac:dyDescent="0.2">
      <c r="A190" s="196">
        <v>54</v>
      </c>
      <c r="B190" s="197" t="s">
        <v>297</v>
      </c>
      <c r="C190" s="198" t="s">
        <v>298</v>
      </c>
      <c r="D190" s="199" t="s">
        <v>97</v>
      </c>
      <c r="E190" s="200">
        <v>5.7130000000000001</v>
      </c>
      <c r="F190" s="200">
        <v>0</v>
      </c>
      <c r="G190" s="201">
        <f>E190*F190</f>
        <v>0</v>
      </c>
      <c r="O190" s="195">
        <v>2</v>
      </c>
      <c r="AA190" s="167">
        <v>1</v>
      </c>
      <c r="AB190" s="167">
        <v>1</v>
      </c>
      <c r="AC190" s="167">
        <v>1</v>
      </c>
      <c r="AZ190" s="167">
        <v>1</v>
      </c>
      <c r="BA190" s="167">
        <f>IF(AZ190=1,G190,0)</f>
        <v>0</v>
      </c>
      <c r="BB190" s="167">
        <f>IF(AZ190=2,G190,0)</f>
        <v>0</v>
      </c>
      <c r="BC190" s="167">
        <f>IF(AZ190=3,G190,0)</f>
        <v>0</v>
      </c>
      <c r="BD190" s="167">
        <f>IF(AZ190=4,G190,0)</f>
        <v>0</v>
      </c>
      <c r="BE190" s="167">
        <f>IF(AZ190=5,G190,0)</f>
        <v>0</v>
      </c>
      <c r="CA190" s="202">
        <v>1</v>
      </c>
      <c r="CB190" s="202">
        <v>1</v>
      </c>
      <c r="CZ190" s="167">
        <v>1E-3</v>
      </c>
    </row>
    <row r="191" spans="1:104" x14ac:dyDescent="0.2">
      <c r="A191" s="203"/>
      <c r="B191" s="209"/>
      <c r="C191" s="210" t="s">
        <v>299</v>
      </c>
      <c r="D191" s="211"/>
      <c r="E191" s="212">
        <v>2.8565</v>
      </c>
      <c r="F191" s="213"/>
      <c r="G191" s="214"/>
      <c r="M191" s="208" t="s">
        <v>299</v>
      </c>
      <c r="O191" s="195"/>
    </row>
    <row r="192" spans="1:104" x14ac:dyDescent="0.2">
      <c r="A192" s="203"/>
      <c r="B192" s="209"/>
      <c r="C192" s="210" t="s">
        <v>300</v>
      </c>
      <c r="D192" s="211"/>
      <c r="E192" s="212">
        <v>2.8565</v>
      </c>
      <c r="F192" s="213"/>
      <c r="G192" s="214"/>
      <c r="M192" s="208" t="s">
        <v>300</v>
      </c>
      <c r="O192" s="195"/>
    </row>
    <row r="193" spans="1:104" x14ac:dyDescent="0.2">
      <c r="A193" s="196">
        <v>55</v>
      </c>
      <c r="B193" s="197" t="s">
        <v>301</v>
      </c>
      <c r="C193" s="198" t="s">
        <v>302</v>
      </c>
      <c r="D193" s="199" t="s">
        <v>97</v>
      </c>
      <c r="E193" s="200">
        <v>13.77</v>
      </c>
      <c r="F193" s="200">
        <v>0</v>
      </c>
      <c r="G193" s="201">
        <f>E193*F193</f>
        <v>0</v>
      </c>
      <c r="O193" s="195">
        <v>2</v>
      </c>
      <c r="AA193" s="167">
        <v>1</v>
      </c>
      <c r="AB193" s="167">
        <v>1</v>
      </c>
      <c r="AC193" s="167">
        <v>1</v>
      </c>
      <c r="AZ193" s="167">
        <v>1</v>
      </c>
      <c r="BA193" s="167">
        <f>IF(AZ193=1,G193,0)</f>
        <v>0</v>
      </c>
      <c r="BB193" s="167">
        <f>IF(AZ193=2,G193,0)</f>
        <v>0</v>
      </c>
      <c r="BC193" s="167">
        <f>IF(AZ193=3,G193,0)</f>
        <v>0</v>
      </c>
      <c r="BD193" s="167">
        <f>IF(AZ193=4,G193,0)</f>
        <v>0</v>
      </c>
      <c r="BE193" s="167">
        <f>IF(AZ193=5,G193,0)</f>
        <v>0</v>
      </c>
      <c r="CA193" s="202">
        <v>1</v>
      </c>
      <c r="CB193" s="202">
        <v>1</v>
      </c>
      <c r="CZ193" s="167">
        <v>9.2000000000000003E-4</v>
      </c>
    </row>
    <row r="194" spans="1:104" x14ac:dyDescent="0.2">
      <c r="A194" s="203"/>
      <c r="B194" s="209"/>
      <c r="C194" s="210" t="s">
        <v>303</v>
      </c>
      <c r="D194" s="211"/>
      <c r="E194" s="212">
        <v>2.25</v>
      </c>
      <c r="F194" s="213"/>
      <c r="G194" s="214"/>
      <c r="M194" s="208" t="s">
        <v>303</v>
      </c>
      <c r="O194" s="195"/>
    </row>
    <row r="195" spans="1:104" x14ac:dyDescent="0.2">
      <c r="A195" s="203"/>
      <c r="B195" s="209"/>
      <c r="C195" s="210" t="s">
        <v>304</v>
      </c>
      <c r="D195" s="211"/>
      <c r="E195" s="212">
        <v>5.76</v>
      </c>
      <c r="F195" s="213"/>
      <c r="G195" s="214"/>
      <c r="M195" s="208" t="s">
        <v>304</v>
      </c>
      <c r="O195" s="195"/>
    </row>
    <row r="196" spans="1:104" x14ac:dyDescent="0.2">
      <c r="A196" s="203"/>
      <c r="B196" s="209"/>
      <c r="C196" s="210" t="s">
        <v>305</v>
      </c>
      <c r="D196" s="211"/>
      <c r="E196" s="212">
        <v>5.76</v>
      </c>
      <c r="F196" s="213"/>
      <c r="G196" s="214"/>
      <c r="M196" s="208" t="s">
        <v>305</v>
      </c>
      <c r="O196" s="195"/>
    </row>
    <row r="197" spans="1:104" x14ac:dyDescent="0.2">
      <c r="A197" s="196">
        <v>56</v>
      </c>
      <c r="B197" s="197" t="s">
        <v>306</v>
      </c>
      <c r="C197" s="198" t="s">
        <v>307</v>
      </c>
      <c r="D197" s="199" t="s">
        <v>97</v>
      </c>
      <c r="E197" s="200">
        <v>0.9</v>
      </c>
      <c r="F197" s="200">
        <v>0</v>
      </c>
      <c r="G197" s="201">
        <f>E197*F197</f>
        <v>0</v>
      </c>
      <c r="O197" s="195">
        <v>2</v>
      </c>
      <c r="AA197" s="167">
        <v>1</v>
      </c>
      <c r="AB197" s="167">
        <v>1</v>
      </c>
      <c r="AC197" s="167">
        <v>1</v>
      </c>
      <c r="AZ197" s="167">
        <v>1</v>
      </c>
      <c r="BA197" s="167">
        <f>IF(AZ197=1,G197,0)</f>
        <v>0</v>
      </c>
      <c r="BB197" s="167">
        <f>IF(AZ197=2,G197,0)</f>
        <v>0</v>
      </c>
      <c r="BC197" s="167">
        <f>IF(AZ197=3,G197,0)</f>
        <v>0</v>
      </c>
      <c r="BD197" s="167">
        <f>IF(AZ197=4,G197,0)</f>
        <v>0</v>
      </c>
      <c r="BE197" s="167">
        <f>IF(AZ197=5,G197,0)</f>
        <v>0</v>
      </c>
      <c r="CA197" s="202">
        <v>1</v>
      </c>
      <c r="CB197" s="202">
        <v>1</v>
      </c>
      <c r="CZ197" s="167">
        <v>1.65E-3</v>
      </c>
    </row>
    <row r="198" spans="1:104" x14ac:dyDescent="0.2">
      <c r="A198" s="203"/>
      <c r="B198" s="209"/>
      <c r="C198" s="210" t="s">
        <v>308</v>
      </c>
      <c r="D198" s="211"/>
      <c r="E198" s="212">
        <v>0.9</v>
      </c>
      <c r="F198" s="213"/>
      <c r="G198" s="214"/>
      <c r="M198" s="208" t="s">
        <v>308</v>
      </c>
      <c r="O198" s="195"/>
    </row>
    <row r="199" spans="1:104" x14ac:dyDescent="0.2">
      <c r="A199" s="196">
        <v>57</v>
      </c>
      <c r="B199" s="197" t="s">
        <v>309</v>
      </c>
      <c r="C199" s="198" t="s">
        <v>310</v>
      </c>
      <c r="D199" s="199" t="s">
        <v>97</v>
      </c>
      <c r="E199" s="200">
        <v>2.0299999999999998</v>
      </c>
      <c r="F199" s="200">
        <v>0</v>
      </c>
      <c r="G199" s="201">
        <f>E199*F199</f>
        <v>0</v>
      </c>
      <c r="O199" s="195">
        <v>2</v>
      </c>
      <c r="AA199" s="167">
        <v>1</v>
      </c>
      <c r="AB199" s="167">
        <v>1</v>
      </c>
      <c r="AC199" s="167">
        <v>1</v>
      </c>
      <c r="AZ199" s="167">
        <v>1</v>
      </c>
      <c r="BA199" s="167">
        <f>IF(AZ199=1,G199,0)</f>
        <v>0</v>
      </c>
      <c r="BB199" s="167">
        <f>IF(AZ199=2,G199,0)</f>
        <v>0</v>
      </c>
      <c r="BC199" s="167">
        <f>IF(AZ199=3,G199,0)</f>
        <v>0</v>
      </c>
      <c r="BD199" s="167">
        <f>IF(AZ199=4,G199,0)</f>
        <v>0</v>
      </c>
      <c r="BE199" s="167">
        <f>IF(AZ199=5,G199,0)</f>
        <v>0</v>
      </c>
      <c r="CA199" s="202">
        <v>1</v>
      </c>
      <c r="CB199" s="202">
        <v>1</v>
      </c>
      <c r="CZ199" s="167">
        <v>5.4000000000000001E-4</v>
      </c>
    </row>
    <row r="200" spans="1:104" x14ac:dyDescent="0.2">
      <c r="A200" s="203"/>
      <c r="B200" s="209"/>
      <c r="C200" s="210" t="s">
        <v>311</v>
      </c>
      <c r="D200" s="211"/>
      <c r="E200" s="212">
        <v>2.0299999999999998</v>
      </c>
      <c r="F200" s="213"/>
      <c r="G200" s="214"/>
      <c r="M200" s="208" t="s">
        <v>311</v>
      </c>
      <c r="O200" s="195"/>
    </row>
    <row r="201" spans="1:104" x14ac:dyDescent="0.2">
      <c r="A201" s="196">
        <v>58</v>
      </c>
      <c r="B201" s="197" t="s">
        <v>312</v>
      </c>
      <c r="C201" s="198" t="s">
        <v>313</v>
      </c>
      <c r="D201" s="199" t="s">
        <v>97</v>
      </c>
      <c r="E201" s="200">
        <v>4.5225</v>
      </c>
      <c r="F201" s="200">
        <v>0</v>
      </c>
      <c r="G201" s="201">
        <f>E201*F201</f>
        <v>0</v>
      </c>
      <c r="O201" s="195">
        <v>2</v>
      </c>
      <c r="AA201" s="167">
        <v>1</v>
      </c>
      <c r="AB201" s="167">
        <v>1</v>
      </c>
      <c r="AC201" s="167">
        <v>1</v>
      </c>
      <c r="AZ201" s="167">
        <v>1</v>
      </c>
      <c r="BA201" s="167">
        <f>IF(AZ201=1,G201,0)</f>
        <v>0</v>
      </c>
      <c r="BB201" s="167">
        <f>IF(AZ201=2,G201,0)</f>
        <v>0</v>
      </c>
      <c r="BC201" s="167">
        <f>IF(AZ201=3,G201,0)</f>
        <v>0</v>
      </c>
      <c r="BD201" s="167">
        <f>IF(AZ201=4,G201,0)</f>
        <v>0</v>
      </c>
      <c r="BE201" s="167">
        <f>IF(AZ201=5,G201,0)</f>
        <v>0</v>
      </c>
      <c r="CA201" s="202">
        <v>1</v>
      </c>
      <c r="CB201" s="202">
        <v>1</v>
      </c>
      <c r="CZ201" s="167">
        <v>0</v>
      </c>
    </row>
    <row r="202" spans="1:104" x14ac:dyDescent="0.2">
      <c r="A202" s="203"/>
      <c r="B202" s="209"/>
      <c r="C202" s="210" t="s">
        <v>171</v>
      </c>
      <c r="D202" s="211"/>
      <c r="E202" s="212">
        <v>0</v>
      </c>
      <c r="F202" s="213"/>
      <c r="G202" s="214"/>
      <c r="M202" s="208" t="s">
        <v>171</v>
      </c>
      <c r="O202" s="195"/>
    </row>
    <row r="203" spans="1:104" x14ac:dyDescent="0.2">
      <c r="A203" s="203"/>
      <c r="B203" s="209"/>
      <c r="C203" s="210" t="s">
        <v>172</v>
      </c>
      <c r="D203" s="211"/>
      <c r="E203" s="212">
        <v>3.0375000000000001</v>
      </c>
      <c r="F203" s="213"/>
      <c r="G203" s="214"/>
      <c r="M203" s="208" t="s">
        <v>172</v>
      </c>
      <c r="O203" s="195"/>
    </row>
    <row r="204" spans="1:104" x14ac:dyDescent="0.2">
      <c r="A204" s="203"/>
      <c r="B204" s="209"/>
      <c r="C204" s="210" t="s">
        <v>173</v>
      </c>
      <c r="D204" s="211"/>
      <c r="E204" s="212">
        <v>1.4850000000000001</v>
      </c>
      <c r="F204" s="213"/>
      <c r="G204" s="214"/>
      <c r="M204" s="208" t="s">
        <v>173</v>
      </c>
      <c r="O204" s="195"/>
    </row>
    <row r="205" spans="1:104" x14ac:dyDescent="0.2">
      <c r="A205" s="196">
        <v>59</v>
      </c>
      <c r="B205" s="197" t="s">
        <v>314</v>
      </c>
      <c r="C205" s="198" t="s">
        <v>315</v>
      </c>
      <c r="D205" s="199" t="s">
        <v>97</v>
      </c>
      <c r="E205" s="200">
        <v>148.80000000000001</v>
      </c>
      <c r="F205" s="200">
        <v>0</v>
      </c>
      <c r="G205" s="201">
        <f>E205*F205</f>
        <v>0</v>
      </c>
      <c r="O205" s="195">
        <v>2</v>
      </c>
      <c r="AA205" s="167">
        <v>1</v>
      </c>
      <c r="AB205" s="167">
        <v>0</v>
      </c>
      <c r="AC205" s="167">
        <v>0</v>
      </c>
      <c r="AZ205" s="167">
        <v>1</v>
      </c>
      <c r="BA205" s="167">
        <f>IF(AZ205=1,G205,0)</f>
        <v>0</v>
      </c>
      <c r="BB205" s="167">
        <f>IF(AZ205=2,G205,0)</f>
        <v>0</v>
      </c>
      <c r="BC205" s="167">
        <f>IF(AZ205=3,G205,0)</f>
        <v>0</v>
      </c>
      <c r="BD205" s="167">
        <f>IF(AZ205=4,G205,0)</f>
        <v>0</v>
      </c>
      <c r="BE205" s="167">
        <f>IF(AZ205=5,G205,0)</f>
        <v>0</v>
      </c>
      <c r="CA205" s="202">
        <v>1</v>
      </c>
      <c r="CB205" s="202">
        <v>0</v>
      </c>
      <c r="CZ205" s="167">
        <v>0</v>
      </c>
    </row>
    <row r="206" spans="1:104" x14ac:dyDescent="0.2">
      <c r="A206" s="203"/>
      <c r="B206" s="209"/>
      <c r="C206" s="210" t="s">
        <v>316</v>
      </c>
      <c r="D206" s="211"/>
      <c r="E206" s="212">
        <v>23.12</v>
      </c>
      <c r="F206" s="213"/>
      <c r="G206" s="214"/>
      <c r="M206" s="208" t="s">
        <v>316</v>
      </c>
      <c r="O206" s="195"/>
    </row>
    <row r="207" spans="1:104" x14ac:dyDescent="0.2">
      <c r="A207" s="203"/>
      <c r="B207" s="209"/>
      <c r="C207" s="210" t="s">
        <v>317</v>
      </c>
      <c r="D207" s="211"/>
      <c r="E207" s="212">
        <v>-5.76</v>
      </c>
      <c r="F207" s="213"/>
      <c r="G207" s="214"/>
      <c r="M207" s="208" t="s">
        <v>317</v>
      </c>
      <c r="O207" s="195"/>
    </row>
    <row r="208" spans="1:104" x14ac:dyDescent="0.2">
      <c r="A208" s="203"/>
      <c r="B208" s="209"/>
      <c r="C208" s="210" t="s">
        <v>135</v>
      </c>
      <c r="D208" s="211"/>
      <c r="E208" s="212">
        <v>0</v>
      </c>
      <c r="F208" s="213"/>
      <c r="G208" s="214"/>
      <c r="M208" s="208" t="s">
        <v>135</v>
      </c>
      <c r="O208" s="195"/>
    </row>
    <row r="209" spans="1:104" ht="22.5" x14ac:dyDescent="0.2">
      <c r="A209" s="203"/>
      <c r="B209" s="209"/>
      <c r="C209" s="210" t="s">
        <v>318</v>
      </c>
      <c r="D209" s="211"/>
      <c r="E209" s="212">
        <v>53.99</v>
      </c>
      <c r="F209" s="213"/>
      <c r="G209" s="214"/>
      <c r="M209" s="208" t="s">
        <v>318</v>
      </c>
      <c r="O209" s="195"/>
    </row>
    <row r="210" spans="1:104" ht="22.5" x14ac:dyDescent="0.2">
      <c r="A210" s="203"/>
      <c r="B210" s="209"/>
      <c r="C210" s="210" t="s">
        <v>137</v>
      </c>
      <c r="D210" s="211"/>
      <c r="E210" s="212">
        <v>77.45</v>
      </c>
      <c r="F210" s="213"/>
      <c r="G210" s="214"/>
      <c r="M210" s="208" t="s">
        <v>137</v>
      </c>
      <c r="O210" s="195"/>
    </row>
    <row r="211" spans="1:104" x14ac:dyDescent="0.2">
      <c r="A211" s="215"/>
      <c r="B211" s="216" t="s">
        <v>74</v>
      </c>
      <c r="C211" s="217" t="str">
        <f>CONCATENATE(B148," ",C148)</f>
        <v>96 Bourání konstrukcí</v>
      </c>
      <c r="D211" s="218"/>
      <c r="E211" s="219"/>
      <c r="F211" s="220"/>
      <c r="G211" s="221">
        <f>SUM(G148:G210)</f>
        <v>0</v>
      </c>
      <c r="O211" s="195">
        <v>4</v>
      </c>
      <c r="BA211" s="222">
        <f>SUM(BA148:BA210)</f>
        <v>0</v>
      </c>
      <c r="BB211" s="222">
        <f>SUM(BB148:BB210)</f>
        <v>0</v>
      </c>
      <c r="BC211" s="222">
        <f>SUM(BC148:BC210)</f>
        <v>0</v>
      </c>
      <c r="BD211" s="222">
        <f>SUM(BD148:BD210)</f>
        <v>0</v>
      </c>
      <c r="BE211" s="222">
        <f>SUM(BE148:BE210)</f>
        <v>0</v>
      </c>
    </row>
    <row r="212" spans="1:104" x14ac:dyDescent="0.2">
      <c r="A212" s="188" t="s">
        <v>72</v>
      </c>
      <c r="B212" s="189" t="s">
        <v>319</v>
      </c>
      <c r="C212" s="190" t="s">
        <v>320</v>
      </c>
      <c r="D212" s="191"/>
      <c r="E212" s="192"/>
      <c r="F212" s="192"/>
      <c r="G212" s="193"/>
      <c r="H212" s="194"/>
      <c r="I212" s="194"/>
      <c r="O212" s="195">
        <v>1</v>
      </c>
    </row>
    <row r="213" spans="1:104" x14ac:dyDescent="0.2">
      <c r="A213" s="196">
        <v>60</v>
      </c>
      <c r="B213" s="197" t="s">
        <v>321</v>
      </c>
      <c r="C213" s="198" t="s">
        <v>322</v>
      </c>
      <c r="D213" s="199" t="s">
        <v>203</v>
      </c>
      <c r="E213" s="200">
        <v>5</v>
      </c>
      <c r="F213" s="200">
        <v>0</v>
      </c>
      <c r="G213" s="201">
        <f>E213*F213</f>
        <v>0</v>
      </c>
      <c r="O213" s="195">
        <v>2</v>
      </c>
      <c r="AA213" s="167">
        <v>1</v>
      </c>
      <c r="AB213" s="167">
        <v>1</v>
      </c>
      <c r="AC213" s="167">
        <v>1</v>
      </c>
      <c r="AZ213" s="167">
        <v>1</v>
      </c>
      <c r="BA213" s="167">
        <f>IF(AZ213=1,G213,0)</f>
        <v>0</v>
      </c>
      <c r="BB213" s="167">
        <f>IF(AZ213=2,G213,0)</f>
        <v>0</v>
      </c>
      <c r="BC213" s="167">
        <f>IF(AZ213=3,G213,0)</f>
        <v>0</v>
      </c>
      <c r="BD213" s="167">
        <f>IF(AZ213=4,G213,0)</f>
        <v>0</v>
      </c>
      <c r="BE213" s="167">
        <f>IF(AZ213=5,G213,0)</f>
        <v>0</v>
      </c>
      <c r="CA213" s="202">
        <v>1</v>
      </c>
      <c r="CB213" s="202">
        <v>1</v>
      </c>
      <c r="CZ213" s="167">
        <v>6.7000000000000002E-4</v>
      </c>
    </row>
    <row r="214" spans="1:104" x14ac:dyDescent="0.2">
      <c r="A214" s="203"/>
      <c r="B214" s="209"/>
      <c r="C214" s="210" t="s">
        <v>323</v>
      </c>
      <c r="D214" s="211"/>
      <c r="E214" s="212">
        <v>5</v>
      </c>
      <c r="F214" s="213"/>
      <c r="G214" s="214"/>
      <c r="M214" s="208" t="s">
        <v>323</v>
      </c>
      <c r="O214" s="195"/>
    </row>
    <row r="215" spans="1:104" x14ac:dyDescent="0.2">
      <c r="A215" s="196">
        <v>61</v>
      </c>
      <c r="B215" s="197" t="s">
        <v>324</v>
      </c>
      <c r="C215" s="198" t="s">
        <v>325</v>
      </c>
      <c r="D215" s="199" t="s">
        <v>203</v>
      </c>
      <c r="E215" s="200">
        <v>3</v>
      </c>
      <c r="F215" s="200">
        <v>0</v>
      </c>
      <c r="G215" s="201">
        <f>E215*F215</f>
        <v>0</v>
      </c>
      <c r="O215" s="195">
        <v>2</v>
      </c>
      <c r="AA215" s="167">
        <v>1</v>
      </c>
      <c r="AB215" s="167">
        <v>1</v>
      </c>
      <c r="AC215" s="167">
        <v>1</v>
      </c>
      <c r="AZ215" s="167">
        <v>1</v>
      </c>
      <c r="BA215" s="167">
        <f>IF(AZ215=1,G215,0)</f>
        <v>0</v>
      </c>
      <c r="BB215" s="167">
        <f>IF(AZ215=2,G215,0)</f>
        <v>0</v>
      </c>
      <c r="BC215" s="167">
        <f>IF(AZ215=3,G215,0)</f>
        <v>0</v>
      </c>
      <c r="BD215" s="167">
        <f>IF(AZ215=4,G215,0)</f>
        <v>0</v>
      </c>
      <c r="BE215" s="167">
        <f>IF(AZ215=5,G215,0)</f>
        <v>0</v>
      </c>
      <c r="CA215" s="202">
        <v>1</v>
      </c>
      <c r="CB215" s="202">
        <v>1</v>
      </c>
      <c r="CZ215" s="167">
        <v>3.4000000000000002E-4</v>
      </c>
    </row>
    <row r="216" spans="1:104" x14ac:dyDescent="0.2">
      <c r="A216" s="203"/>
      <c r="B216" s="209"/>
      <c r="C216" s="210" t="s">
        <v>326</v>
      </c>
      <c r="D216" s="211"/>
      <c r="E216" s="212">
        <v>3</v>
      </c>
      <c r="F216" s="213"/>
      <c r="G216" s="214"/>
      <c r="M216" s="208" t="s">
        <v>326</v>
      </c>
      <c r="O216" s="195"/>
    </row>
    <row r="217" spans="1:104" x14ac:dyDescent="0.2">
      <c r="A217" s="196">
        <v>62</v>
      </c>
      <c r="B217" s="197" t="s">
        <v>327</v>
      </c>
      <c r="C217" s="198" t="s">
        <v>328</v>
      </c>
      <c r="D217" s="199" t="s">
        <v>90</v>
      </c>
      <c r="E217" s="200">
        <v>0.378</v>
      </c>
      <c r="F217" s="200">
        <v>0</v>
      </c>
      <c r="G217" s="201">
        <f>E217*F217</f>
        <v>0</v>
      </c>
      <c r="O217" s="195">
        <v>2</v>
      </c>
      <c r="AA217" s="167">
        <v>1</v>
      </c>
      <c r="AB217" s="167">
        <v>1</v>
      </c>
      <c r="AC217" s="167">
        <v>1</v>
      </c>
      <c r="AZ217" s="167">
        <v>1</v>
      </c>
      <c r="BA217" s="167">
        <f>IF(AZ217=1,G217,0)</f>
        <v>0</v>
      </c>
      <c r="BB217" s="167">
        <f>IF(AZ217=2,G217,0)</f>
        <v>0</v>
      </c>
      <c r="BC217" s="167">
        <f>IF(AZ217=3,G217,0)</f>
        <v>0</v>
      </c>
      <c r="BD217" s="167">
        <f>IF(AZ217=4,G217,0)</f>
        <v>0</v>
      </c>
      <c r="BE217" s="167">
        <f>IF(AZ217=5,G217,0)</f>
        <v>0</v>
      </c>
      <c r="CA217" s="202">
        <v>1</v>
      </c>
      <c r="CB217" s="202">
        <v>1</v>
      </c>
      <c r="CZ217" s="167">
        <v>1.82E-3</v>
      </c>
    </row>
    <row r="218" spans="1:104" x14ac:dyDescent="0.2">
      <c r="A218" s="203"/>
      <c r="B218" s="209"/>
      <c r="C218" s="210" t="s">
        <v>329</v>
      </c>
      <c r="D218" s="211"/>
      <c r="E218" s="212">
        <v>0.378</v>
      </c>
      <c r="F218" s="213"/>
      <c r="G218" s="214"/>
      <c r="M218" s="208" t="s">
        <v>329</v>
      </c>
      <c r="O218" s="195"/>
    </row>
    <row r="219" spans="1:104" x14ac:dyDescent="0.2">
      <c r="A219" s="196">
        <v>63</v>
      </c>
      <c r="B219" s="197" t="s">
        <v>330</v>
      </c>
      <c r="C219" s="198" t="s">
        <v>331</v>
      </c>
      <c r="D219" s="199" t="s">
        <v>203</v>
      </c>
      <c r="E219" s="200">
        <v>5</v>
      </c>
      <c r="F219" s="200">
        <v>0</v>
      </c>
      <c r="G219" s="201">
        <f>E219*F219</f>
        <v>0</v>
      </c>
      <c r="O219" s="195">
        <v>2</v>
      </c>
      <c r="AA219" s="167">
        <v>1</v>
      </c>
      <c r="AB219" s="167">
        <v>1</v>
      </c>
      <c r="AC219" s="167">
        <v>1</v>
      </c>
      <c r="AZ219" s="167">
        <v>1</v>
      </c>
      <c r="BA219" s="167">
        <f>IF(AZ219=1,G219,0)</f>
        <v>0</v>
      </c>
      <c r="BB219" s="167">
        <f>IF(AZ219=2,G219,0)</f>
        <v>0</v>
      </c>
      <c r="BC219" s="167">
        <f>IF(AZ219=3,G219,0)</f>
        <v>0</v>
      </c>
      <c r="BD219" s="167">
        <f>IF(AZ219=4,G219,0)</f>
        <v>0</v>
      </c>
      <c r="BE219" s="167">
        <f>IF(AZ219=5,G219,0)</f>
        <v>0</v>
      </c>
      <c r="CA219" s="202">
        <v>1</v>
      </c>
      <c r="CB219" s="202">
        <v>1</v>
      </c>
      <c r="CZ219" s="167">
        <v>0</v>
      </c>
    </row>
    <row r="220" spans="1:104" x14ac:dyDescent="0.2">
      <c r="A220" s="203"/>
      <c r="B220" s="209"/>
      <c r="C220" s="210" t="s">
        <v>332</v>
      </c>
      <c r="D220" s="211"/>
      <c r="E220" s="212">
        <v>1</v>
      </c>
      <c r="F220" s="213"/>
      <c r="G220" s="214"/>
      <c r="M220" s="208" t="s">
        <v>332</v>
      </c>
      <c r="O220" s="195"/>
    </row>
    <row r="221" spans="1:104" x14ac:dyDescent="0.2">
      <c r="A221" s="203"/>
      <c r="B221" s="209"/>
      <c r="C221" s="210" t="s">
        <v>333</v>
      </c>
      <c r="D221" s="211"/>
      <c r="E221" s="212">
        <v>4</v>
      </c>
      <c r="F221" s="213"/>
      <c r="G221" s="214"/>
      <c r="M221" s="208" t="s">
        <v>333</v>
      </c>
      <c r="O221" s="195"/>
    </row>
    <row r="222" spans="1:104" x14ac:dyDescent="0.2">
      <c r="A222" s="196">
        <v>64</v>
      </c>
      <c r="B222" s="197" t="s">
        <v>334</v>
      </c>
      <c r="C222" s="198" t="s">
        <v>335</v>
      </c>
      <c r="D222" s="199" t="s">
        <v>203</v>
      </c>
      <c r="E222" s="200">
        <v>50</v>
      </c>
      <c r="F222" s="200">
        <v>0</v>
      </c>
      <c r="G222" s="201">
        <f>E222*F222</f>
        <v>0</v>
      </c>
      <c r="O222" s="195">
        <v>2</v>
      </c>
      <c r="AA222" s="167">
        <v>1</v>
      </c>
      <c r="AB222" s="167">
        <v>1</v>
      </c>
      <c r="AC222" s="167">
        <v>1</v>
      </c>
      <c r="AZ222" s="167">
        <v>1</v>
      </c>
      <c r="BA222" s="167">
        <f>IF(AZ222=1,G222,0)</f>
        <v>0</v>
      </c>
      <c r="BB222" s="167">
        <f>IF(AZ222=2,G222,0)</f>
        <v>0</v>
      </c>
      <c r="BC222" s="167">
        <f>IF(AZ222=3,G222,0)</f>
        <v>0</v>
      </c>
      <c r="BD222" s="167">
        <f>IF(AZ222=4,G222,0)</f>
        <v>0</v>
      </c>
      <c r="BE222" s="167">
        <f>IF(AZ222=5,G222,0)</f>
        <v>0</v>
      </c>
      <c r="CA222" s="202">
        <v>1</v>
      </c>
      <c r="CB222" s="202">
        <v>1</v>
      </c>
      <c r="CZ222" s="167">
        <v>9.0000000000000006E-5</v>
      </c>
    </row>
    <row r="223" spans="1:104" x14ac:dyDescent="0.2">
      <c r="A223" s="203"/>
      <c r="B223" s="209"/>
      <c r="C223" s="210" t="s">
        <v>336</v>
      </c>
      <c r="D223" s="211"/>
      <c r="E223" s="212">
        <v>50</v>
      </c>
      <c r="F223" s="213"/>
      <c r="G223" s="214"/>
      <c r="M223" s="208" t="s">
        <v>336</v>
      </c>
      <c r="O223" s="195"/>
    </row>
    <row r="224" spans="1:104" x14ac:dyDescent="0.2">
      <c r="A224" s="196">
        <v>65</v>
      </c>
      <c r="B224" s="197" t="s">
        <v>337</v>
      </c>
      <c r="C224" s="198" t="s">
        <v>338</v>
      </c>
      <c r="D224" s="199" t="s">
        <v>203</v>
      </c>
      <c r="E224" s="200">
        <v>1</v>
      </c>
      <c r="F224" s="200">
        <v>0</v>
      </c>
      <c r="G224" s="201">
        <f>E224*F224</f>
        <v>0</v>
      </c>
      <c r="O224" s="195">
        <v>2</v>
      </c>
      <c r="AA224" s="167">
        <v>1</v>
      </c>
      <c r="AB224" s="167">
        <v>1</v>
      </c>
      <c r="AC224" s="167">
        <v>1</v>
      </c>
      <c r="AZ224" s="167">
        <v>1</v>
      </c>
      <c r="BA224" s="167">
        <f>IF(AZ224=1,G224,0)</f>
        <v>0</v>
      </c>
      <c r="BB224" s="167">
        <f>IF(AZ224=2,G224,0)</f>
        <v>0</v>
      </c>
      <c r="BC224" s="167">
        <f>IF(AZ224=3,G224,0)</f>
        <v>0</v>
      </c>
      <c r="BD224" s="167">
        <f>IF(AZ224=4,G224,0)</f>
        <v>0</v>
      </c>
      <c r="BE224" s="167">
        <f>IF(AZ224=5,G224,0)</f>
        <v>0</v>
      </c>
      <c r="CA224" s="202">
        <v>1</v>
      </c>
      <c r="CB224" s="202">
        <v>1</v>
      </c>
      <c r="CZ224" s="167">
        <v>4.8999999999999998E-4</v>
      </c>
    </row>
    <row r="225" spans="1:104" x14ac:dyDescent="0.2">
      <c r="A225" s="203"/>
      <c r="B225" s="209"/>
      <c r="C225" s="210" t="s">
        <v>339</v>
      </c>
      <c r="D225" s="211"/>
      <c r="E225" s="212">
        <v>1</v>
      </c>
      <c r="F225" s="213"/>
      <c r="G225" s="214"/>
      <c r="M225" s="208" t="s">
        <v>339</v>
      </c>
      <c r="O225" s="195"/>
    </row>
    <row r="226" spans="1:104" x14ac:dyDescent="0.2">
      <c r="A226" s="196">
        <v>66</v>
      </c>
      <c r="B226" s="197" t="s">
        <v>340</v>
      </c>
      <c r="C226" s="198" t="s">
        <v>341</v>
      </c>
      <c r="D226" s="199" t="s">
        <v>121</v>
      </c>
      <c r="E226" s="200">
        <v>20</v>
      </c>
      <c r="F226" s="200">
        <v>0</v>
      </c>
      <c r="G226" s="201">
        <f>E226*F226</f>
        <v>0</v>
      </c>
      <c r="O226" s="195">
        <v>2</v>
      </c>
      <c r="AA226" s="167">
        <v>1</v>
      </c>
      <c r="AB226" s="167">
        <v>1</v>
      </c>
      <c r="AC226" s="167">
        <v>1</v>
      </c>
      <c r="AZ226" s="167">
        <v>1</v>
      </c>
      <c r="BA226" s="167">
        <f>IF(AZ226=1,G226,0)</f>
        <v>0</v>
      </c>
      <c r="BB226" s="167">
        <f>IF(AZ226=2,G226,0)</f>
        <v>0</v>
      </c>
      <c r="BC226" s="167">
        <f>IF(AZ226=3,G226,0)</f>
        <v>0</v>
      </c>
      <c r="BD226" s="167">
        <f>IF(AZ226=4,G226,0)</f>
        <v>0</v>
      </c>
      <c r="BE226" s="167">
        <f>IF(AZ226=5,G226,0)</f>
        <v>0</v>
      </c>
      <c r="CA226" s="202">
        <v>1</v>
      </c>
      <c r="CB226" s="202">
        <v>1</v>
      </c>
      <c r="CZ226" s="167">
        <v>4.8999999999999998E-4</v>
      </c>
    </row>
    <row r="227" spans="1:104" x14ac:dyDescent="0.2">
      <c r="A227" s="203"/>
      <c r="B227" s="209"/>
      <c r="C227" s="210" t="s">
        <v>342</v>
      </c>
      <c r="D227" s="211"/>
      <c r="E227" s="212">
        <v>20</v>
      </c>
      <c r="F227" s="213"/>
      <c r="G227" s="214"/>
      <c r="M227" s="208" t="s">
        <v>342</v>
      </c>
      <c r="O227" s="195"/>
    </row>
    <row r="228" spans="1:104" x14ac:dyDescent="0.2">
      <c r="A228" s="196">
        <v>67</v>
      </c>
      <c r="B228" s="197" t="s">
        <v>343</v>
      </c>
      <c r="C228" s="198" t="s">
        <v>344</v>
      </c>
      <c r="D228" s="199" t="s">
        <v>121</v>
      </c>
      <c r="E228" s="200">
        <v>113</v>
      </c>
      <c r="F228" s="200">
        <v>0</v>
      </c>
      <c r="G228" s="201">
        <f>E228*F228</f>
        <v>0</v>
      </c>
      <c r="O228" s="195">
        <v>2</v>
      </c>
      <c r="AA228" s="167">
        <v>1</v>
      </c>
      <c r="AB228" s="167">
        <v>1</v>
      </c>
      <c r="AC228" s="167">
        <v>1</v>
      </c>
      <c r="AZ228" s="167">
        <v>1</v>
      </c>
      <c r="BA228" s="167">
        <f>IF(AZ228=1,G228,0)</f>
        <v>0</v>
      </c>
      <c r="BB228" s="167">
        <f>IF(AZ228=2,G228,0)</f>
        <v>0</v>
      </c>
      <c r="BC228" s="167">
        <f>IF(AZ228=3,G228,0)</f>
        <v>0</v>
      </c>
      <c r="BD228" s="167">
        <f>IF(AZ228=4,G228,0)</f>
        <v>0</v>
      </c>
      <c r="BE228" s="167">
        <f>IF(AZ228=5,G228,0)</f>
        <v>0</v>
      </c>
      <c r="CA228" s="202">
        <v>1</v>
      </c>
      <c r="CB228" s="202">
        <v>1</v>
      </c>
      <c r="CZ228" s="167">
        <v>4.8999999999999998E-4</v>
      </c>
    </row>
    <row r="229" spans="1:104" x14ac:dyDescent="0.2">
      <c r="A229" s="203"/>
      <c r="B229" s="209"/>
      <c r="C229" s="210" t="s">
        <v>345</v>
      </c>
      <c r="D229" s="211"/>
      <c r="E229" s="212">
        <v>100</v>
      </c>
      <c r="F229" s="213"/>
      <c r="G229" s="214"/>
      <c r="M229" s="208" t="s">
        <v>345</v>
      </c>
      <c r="O229" s="195"/>
    </row>
    <row r="230" spans="1:104" x14ac:dyDescent="0.2">
      <c r="A230" s="203"/>
      <c r="B230" s="209"/>
      <c r="C230" s="210" t="s">
        <v>144</v>
      </c>
      <c r="D230" s="211"/>
      <c r="E230" s="212">
        <v>13</v>
      </c>
      <c r="F230" s="213"/>
      <c r="G230" s="214"/>
      <c r="M230" s="208" t="s">
        <v>144</v>
      </c>
      <c r="O230" s="195"/>
    </row>
    <row r="231" spans="1:104" x14ac:dyDescent="0.2">
      <c r="A231" s="196">
        <v>68</v>
      </c>
      <c r="B231" s="197" t="s">
        <v>346</v>
      </c>
      <c r="C231" s="198" t="s">
        <v>347</v>
      </c>
      <c r="D231" s="199" t="s">
        <v>121</v>
      </c>
      <c r="E231" s="200">
        <v>8</v>
      </c>
      <c r="F231" s="200">
        <v>0</v>
      </c>
      <c r="G231" s="201">
        <f>E231*F231</f>
        <v>0</v>
      </c>
      <c r="O231" s="195">
        <v>2</v>
      </c>
      <c r="AA231" s="167">
        <v>1</v>
      </c>
      <c r="AB231" s="167">
        <v>1</v>
      </c>
      <c r="AC231" s="167">
        <v>1</v>
      </c>
      <c r="AZ231" s="167">
        <v>1</v>
      </c>
      <c r="BA231" s="167">
        <f>IF(AZ231=1,G231,0)</f>
        <v>0</v>
      </c>
      <c r="BB231" s="167">
        <f>IF(AZ231=2,G231,0)</f>
        <v>0</v>
      </c>
      <c r="BC231" s="167">
        <f>IF(AZ231=3,G231,0)</f>
        <v>0</v>
      </c>
      <c r="BD231" s="167">
        <f>IF(AZ231=4,G231,0)</f>
        <v>0</v>
      </c>
      <c r="BE231" s="167">
        <f>IF(AZ231=5,G231,0)</f>
        <v>0</v>
      </c>
      <c r="CA231" s="202">
        <v>1</v>
      </c>
      <c r="CB231" s="202">
        <v>1</v>
      </c>
      <c r="CZ231" s="167">
        <v>4.8999999999999998E-4</v>
      </c>
    </row>
    <row r="232" spans="1:104" x14ac:dyDescent="0.2">
      <c r="A232" s="203"/>
      <c r="B232" s="209"/>
      <c r="C232" s="210" t="s">
        <v>147</v>
      </c>
      <c r="D232" s="211"/>
      <c r="E232" s="212">
        <v>8</v>
      </c>
      <c r="F232" s="213"/>
      <c r="G232" s="214"/>
      <c r="M232" s="208" t="s">
        <v>147</v>
      </c>
      <c r="O232" s="195"/>
    </row>
    <row r="233" spans="1:104" x14ac:dyDescent="0.2">
      <c r="A233" s="196">
        <v>69</v>
      </c>
      <c r="B233" s="197" t="s">
        <v>348</v>
      </c>
      <c r="C233" s="198" t="s">
        <v>349</v>
      </c>
      <c r="D233" s="199" t="s">
        <v>121</v>
      </c>
      <c r="E233" s="200">
        <v>3</v>
      </c>
      <c r="F233" s="200">
        <v>0</v>
      </c>
      <c r="G233" s="201">
        <f>E233*F233</f>
        <v>0</v>
      </c>
      <c r="O233" s="195">
        <v>2</v>
      </c>
      <c r="AA233" s="167">
        <v>1</v>
      </c>
      <c r="AB233" s="167">
        <v>1</v>
      </c>
      <c r="AC233" s="167">
        <v>1</v>
      </c>
      <c r="AZ233" s="167">
        <v>1</v>
      </c>
      <c r="BA233" s="167">
        <f>IF(AZ233=1,G233,0)</f>
        <v>0</v>
      </c>
      <c r="BB233" s="167">
        <f>IF(AZ233=2,G233,0)</f>
        <v>0</v>
      </c>
      <c r="BC233" s="167">
        <f>IF(AZ233=3,G233,0)</f>
        <v>0</v>
      </c>
      <c r="BD233" s="167">
        <f>IF(AZ233=4,G233,0)</f>
        <v>0</v>
      </c>
      <c r="BE233" s="167">
        <f>IF(AZ233=5,G233,0)</f>
        <v>0</v>
      </c>
      <c r="CA233" s="202">
        <v>1</v>
      </c>
      <c r="CB233" s="202">
        <v>1</v>
      </c>
      <c r="CZ233" s="167">
        <v>4.8999999999999998E-4</v>
      </c>
    </row>
    <row r="234" spans="1:104" x14ac:dyDescent="0.2">
      <c r="A234" s="203"/>
      <c r="B234" s="209"/>
      <c r="C234" s="210" t="s">
        <v>326</v>
      </c>
      <c r="D234" s="211"/>
      <c r="E234" s="212">
        <v>3</v>
      </c>
      <c r="F234" s="213"/>
      <c r="G234" s="214"/>
      <c r="M234" s="208" t="s">
        <v>326</v>
      </c>
      <c r="O234" s="195"/>
    </row>
    <row r="235" spans="1:104" x14ac:dyDescent="0.2">
      <c r="A235" s="215"/>
      <c r="B235" s="216" t="s">
        <v>74</v>
      </c>
      <c r="C235" s="217" t="str">
        <f>CONCATENATE(B212," ",C212)</f>
        <v>97 Prorážení otvorů</v>
      </c>
      <c r="D235" s="218"/>
      <c r="E235" s="219"/>
      <c r="F235" s="220"/>
      <c r="G235" s="221">
        <f>SUM(G212:G234)</f>
        <v>0</v>
      </c>
      <c r="O235" s="195">
        <v>4</v>
      </c>
      <c r="BA235" s="222">
        <f>SUM(BA212:BA234)</f>
        <v>0</v>
      </c>
      <c r="BB235" s="222">
        <f>SUM(BB212:BB234)</f>
        <v>0</v>
      </c>
      <c r="BC235" s="222">
        <f>SUM(BC212:BC234)</f>
        <v>0</v>
      </c>
      <c r="BD235" s="222">
        <f>SUM(BD212:BD234)</f>
        <v>0</v>
      </c>
      <c r="BE235" s="222">
        <f>SUM(BE212:BE234)</f>
        <v>0</v>
      </c>
    </row>
    <row r="236" spans="1:104" x14ac:dyDescent="0.2">
      <c r="A236" s="188" t="s">
        <v>72</v>
      </c>
      <c r="B236" s="189" t="s">
        <v>350</v>
      </c>
      <c r="C236" s="190" t="s">
        <v>351</v>
      </c>
      <c r="D236" s="191"/>
      <c r="E236" s="192"/>
      <c r="F236" s="192"/>
      <c r="G236" s="193"/>
      <c r="H236" s="194"/>
      <c r="I236" s="194"/>
      <c r="O236" s="195">
        <v>1</v>
      </c>
    </row>
    <row r="237" spans="1:104" x14ac:dyDescent="0.2">
      <c r="A237" s="196">
        <v>70</v>
      </c>
      <c r="B237" s="197" t="s">
        <v>352</v>
      </c>
      <c r="C237" s="198" t="s">
        <v>353</v>
      </c>
      <c r="D237" s="199" t="s">
        <v>97</v>
      </c>
      <c r="E237" s="200">
        <v>4.41</v>
      </c>
      <c r="F237" s="200">
        <v>0</v>
      </c>
      <c r="G237" s="201">
        <f>E237*F237</f>
        <v>0</v>
      </c>
      <c r="O237" s="195">
        <v>2</v>
      </c>
      <c r="AA237" s="167">
        <v>1</v>
      </c>
      <c r="AB237" s="167">
        <v>7</v>
      </c>
      <c r="AC237" s="167">
        <v>7</v>
      </c>
      <c r="AZ237" s="167">
        <v>2</v>
      </c>
      <c r="BA237" s="167">
        <f>IF(AZ237=1,G237,0)</f>
        <v>0</v>
      </c>
      <c r="BB237" s="167">
        <f>IF(AZ237=2,G237,0)</f>
        <v>0</v>
      </c>
      <c r="BC237" s="167">
        <f>IF(AZ237=3,G237,0)</f>
        <v>0</v>
      </c>
      <c r="BD237" s="167">
        <f>IF(AZ237=4,G237,0)</f>
        <v>0</v>
      </c>
      <c r="BE237" s="167">
        <f>IF(AZ237=5,G237,0)</f>
        <v>0</v>
      </c>
      <c r="CA237" s="202">
        <v>1</v>
      </c>
      <c r="CB237" s="202">
        <v>7</v>
      </c>
      <c r="CZ237" s="167">
        <v>4.0000000000000001E-3</v>
      </c>
    </row>
    <row r="238" spans="1:104" x14ac:dyDescent="0.2">
      <c r="A238" s="203"/>
      <c r="B238" s="209"/>
      <c r="C238" s="210" t="s">
        <v>354</v>
      </c>
      <c r="D238" s="211"/>
      <c r="E238" s="212">
        <v>4.41</v>
      </c>
      <c r="F238" s="213"/>
      <c r="G238" s="214"/>
      <c r="M238" s="208" t="s">
        <v>354</v>
      </c>
      <c r="O238" s="195"/>
    </row>
    <row r="239" spans="1:104" x14ac:dyDescent="0.2">
      <c r="A239" s="196">
        <v>71</v>
      </c>
      <c r="B239" s="197" t="s">
        <v>355</v>
      </c>
      <c r="C239" s="198" t="s">
        <v>356</v>
      </c>
      <c r="D239" s="199" t="s">
        <v>121</v>
      </c>
      <c r="E239" s="200">
        <v>7.6</v>
      </c>
      <c r="F239" s="200">
        <v>0</v>
      </c>
      <c r="G239" s="201">
        <f>E239*F239</f>
        <v>0</v>
      </c>
      <c r="O239" s="195">
        <v>2</v>
      </c>
      <c r="AA239" s="167">
        <v>1</v>
      </c>
      <c r="AB239" s="167">
        <v>7</v>
      </c>
      <c r="AC239" s="167">
        <v>7</v>
      </c>
      <c r="AZ239" s="167">
        <v>2</v>
      </c>
      <c r="BA239" s="167">
        <f>IF(AZ239=1,G239,0)</f>
        <v>0</v>
      </c>
      <c r="BB239" s="167">
        <f>IF(AZ239=2,G239,0)</f>
        <v>0</v>
      </c>
      <c r="BC239" s="167">
        <f>IF(AZ239=3,G239,0)</f>
        <v>0</v>
      </c>
      <c r="BD239" s="167">
        <f>IF(AZ239=4,G239,0)</f>
        <v>0</v>
      </c>
      <c r="BE239" s="167">
        <f>IF(AZ239=5,G239,0)</f>
        <v>0</v>
      </c>
      <c r="CA239" s="202">
        <v>1</v>
      </c>
      <c r="CB239" s="202">
        <v>7</v>
      </c>
      <c r="CZ239" s="167">
        <v>0</v>
      </c>
    </row>
    <row r="240" spans="1:104" x14ac:dyDescent="0.2">
      <c r="A240" s="203"/>
      <c r="B240" s="209"/>
      <c r="C240" s="210" t="s">
        <v>357</v>
      </c>
      <c r="D240" s="211"/>
      <c r="E240" s="212">
        <v>7.6</v>
      </c>
      <c r="F240" s="213"/>
      <c r="G240" s="214"/>
      <c r="M240" s="208" t="s">
        <v>357</v>
      </c>
      <c r="O240" s="195"/>
    </row>
    <row r="241" spans="1:104" x14ac:dyDescent="0.2">
      <c r="A241" s="196">
        <v>72</v>
      </c>
      <c r="B241" s="197" t="s">
        <v>358</v>
      </c>
      <c r="C241" s="198" t="s">
        <v>359</v>
      </c>
      <c r="D241" s="199" t="s">
        <v>73</v>
      </c>
      <c r="E241" s="200">
        <v>1</v>
      </c>
      <c r="F241" s="200">
        <v>0</v>
      </c>
      <c r="G241" s="201">
        <f>E241*F241</f>
        <v>0</v>
      </c>
      <c r="O241" s="195">
        <v>2</v>
      </c>
      <c r="AA241" s="167">
        <v>12</v>
      </c>
      <c r="AB241" s="167">
        <v>0</v>
      </c>
      <c r="AC241" s="167">
        <v>123</v>
      </c>
      <c r="AZ241" s="167">
        <v>2</v>
      </c>
      <c r="BA241" s="167">
        <f>IF(AZ241=1,G241,0)</f>
        <v>0</v>
      </c>
      <c r="BB241" s="167">
        <f>IF(AZ241=2,G241,0)</f>
        <v>0</v>
      </c>
      <c r="BC241" s="167">
        <f>IF(AZ241=3,G241,0)</f>
        <v>0</v>
      </c>
      <c r="BD241" s="167">
        <f>IF(AZ241=4,G241,0)</f>
        <v>0</v>
      </c>
      <c r="BE241" s="167">
        <f>IF(AZ241=5,G241,0)</f>
        <v>0</v>
      </c>
      <c r="CA241" s="202">
        <v>12</v>
      </c>
      <c r="CB241" s="202">
        <v>0</v>
      </c>
      <c r="CZ241" s="167">
        <v>0</v>
      </c>
    </row>
    <row r="242" spans="1:104" x14ac:dyDescent="0.2">
      <c r="A242" s="196">
        <v>73</v>
      </c>
      <c r="B242" s="197" t="s">
        <v>360</v>
      </c>
      <c r="C242" s="198" t="s">
        <v>361</v>
      </c>
      <c r="D242" s="199" t="s">
        <v>61</v>
      </c>
      <c r="E242" s="200"/>
      <c r="F242" s="200">
        <v>0</v>
      </c>
      <c r="G242" s="201">
        <f>E242*F242</f>
        <v>0</v>
      </c>
      <c r="O242" s="195">
        <v>2</v>
      </c>
      <c r="AA242" s="167">
        <v>7</v>
      </c>
      <c r="AB242" s="167">
        <v>1002</v>
      </c>
      <c r="AC242" s="167">
        <v>5</v>
      </c>
      <c r="AZ242" s="167">
        <v>2</v>
      </c>
      <c r="BA242" s="167">
        <f>IF(AZ242=1,G242,0)</f>
        <v>0</v>
      </c>
      <c r="BB242" s="167">
        <f>IF(AZ242=2,G242,0)</f>
        <v>0</v>
      </c>
      <c r="BC242" s="167">
        <f>IF(AZ242=3,G242,0)</f>
        <v>0</v>
      </c>
      <c r="BD242" s="167">
        <f>IF(AZ242=4,G242,0)</f>
        <v>0</v>
      </c>
      <c r="BE242" s="167">
        <f>IF(AZ242=5,G242,0)</f>
        <v>0</v>
      </c>
      <c r="CA242" s="202">
        <v>7</v>
      </c>
      <c r="CB242" s="202">
        <v>1002</v>
      </c>
      <c r="CZ242" s="167">
        <v>0</v>
      </c>
    </row>
    <row r="243" spans="1:104" x14ac:dyDescent="0.2">
      <c r="A243" s="215"/>
      <c r="B243" s="216" t="s">
        <v>74</v>
      </c>
      <c r="C243" s="217" t="str">
        <f>CONCATENATE(B236," ",C236)</f>
        <v>711 Izolace proti vodě</v>
      </c>
      <c r="D243" s="218"/>
      <c r="E243" s="219"/>
      <c r="F243" s="220"/>
      <c r="G243" s="221">
        <f>SUM(G236:G242)</f>
        <v>0</v>
      </c>
      <c r="O243" s="195">
        <v>4</v>
      </c>
      <c r="BA243" s="222">
        <f>SUM(BA236:BA242)</f>
        <v>0</v>
      </c>
      <c r="BB243" s="222">
        <f>SUM(BB236:BB242)</f>
        <v>0</v>
      </c>
      <c r="BC243" s="222">
        <f>SUM(BC236:BC242)</f>
        <v>0</v>
      </c>
      <c r="BD243" s="222">
        <f>SUM(BD236:BD242)</f>
        <v>0</v>
      </c>
      <c r="BE243" s="222">
        <f>SUM(BE236:BE242)</f>
        <v>0</v>
      </c>
    </row>
    <row r="244" spans="1:104" x14ac:dyDescent="0.2">
      <c r="A244" s="188" t="s">
        <v>72</v>
      </c>
      <c r="B244" s="189" t="s">
        <v>362</v>
      </c>
      <c r="C244" s="190" t="s">
        <v>363</v>
      </c>
      <c r="D244" s="191"/>
      <c r="E244" s="192"/>
      <c r="F244" s="192"/>
      <c r="G244" s="193"/>
      <c r="H244" s="194"/>
      <c r="I244" s="194"/>
      <c r="O244" s="195">
        <v>1</v>
      </c>
    </row>
    <row r="245" spans="1:104" x14ac:dyDescent="0.2">
      <c r="A245" s="196">
        <v>74</v>
      </c>
      <c r="B245" s="197" t="s">
        <v>364</v>
      </c>
      <c r="C245" s="198" t="s">
        <v>365</v>
      </c>
      <c r="D245" s="199" t="s">
        <v>97</v>
      </c>
      <c r="E245" s="200">
        <v>26.4</v>
      </c>
      <c r="F245" s="200">
        <v>0</v>
      </c>
      <c r="G245" s="201">
        <f>E245*F245</f>
        <v>0</v>
      </c>
      <c r="O245" s="195">
        <v>2</v>
      </c>
      <c r="AA245" s="167">
        <v>1</v>
      </c>
      <c r="AB245" s="167">
        <v>7</v>
      </c>
      <c r="AC245" s="167">
        <v>7</v>
      </c>
      <c r="AZ245" s="167">
        <v>2</v>
      </c>
      <c r="BA245" s="167">
        <f>IF(AZ245=1,G245,0)</f>
        <v>0</v>
      </c>
      <c r="BB245" s="167">
        <f>IF(AZ245=2,G245,0)</f>
        <v>0</v>
      </c>
      <c r="BC245" s="167">
        <f>IF(AZ245=3,G245,0)</f>
        <v>0</v>
      </c>
      <c r="BD245" s="167">
        <f>IF(AZ245=4,G245,0)</f>
        <v>0</v>
      </c>
      <c r="BE245" s="167">
        <f>IF(AZ245=5,G245,0)</f>
        <v>0</v>
      </c>
      <c r="CA245" s="202">
        <v>1</v>
      </c>
      <c r="CB245" s="202">
        <v>7</v>
      </c>
      <c r="CZ245" s="167">
        <v>0</v>
      </c>
    </row>
    <row r="246" spans="1:104" x14ac:dyDescent="0.2">
      <c r="A246" s="203"/>
      <c r="B246" s="209"/>
      <c r="C246" s="210" t="s">
        <v>366</v>
      </c>
      <c r="D246" s="211"/>
      <c r="E246" s="212">
        <v>26.4</v>
      </c>
      <c r="F246" s="213"/>
      <c r="G246" s="214"/>
      <c r="M246" s="208" t="s">
        <v>366</v>
      </c>
      <c r="O246" s="195"/>
    </row>
    <row r="247" spans="1:104" x14ac:dyDescent="0.2">
      <c r="A247" s="196">
        <v>75</v>
      </c>
      <c r="B247" s="197" t="s">
        <v>367</v>
      </c>
      <c r="C247" s="198" t="s">
        <v>368</v>
      </c>
      <c r="D247" s="199" t="s">
        <v>97</v>
      </c>
      <c r="E247" s="200">
        <v>295.00420000000003</v>
      </c>
      <c r="F247" s="200">
        <v>0</v>
      </c>
      <c r="G247" s="201">
        <f>E247*F247</f>
        <v>0</v>
      </c>
      <c r="O247" s="195">
        <v>2</v>
      </c>
      <c r="AA247" s="167">
        <v>1</v>
      </c>
      <c r="AB247" s="167">
        <v>7</v>
      </c>
      <c r="AC247" s="167">
        <v>7</v>
      </c>
      <c r="AZ247" s="167">
        <v>2</v>
      </c>
      <c r="BA247" s="167">
        <f>IF(AZ247=1,G247,0)</f>
        <v>0</v>
      </c>
      <c r="BB247" s="167">
        <f>IF(AZ247=2,G247,0)</f>
        <v>0</v>
      </c>
      <c r="BC247" s="167">
        <f>IF(AZ247=3,G247,0)</f>
        <v>0</v>
      </c>
      <c r="BD247" s="167">
        <f>IF(AZ247=4,G247,0)</f>
        <v>0</v>
      </c>
      <c r="BE247" s="167">
        <f>IF(AZ247=5,G247,0)</f>
        <v>0</v>
      </c>
      <c r="CA247" s="202">
        <v>1</v>
      </c>
      <c r="CB247" s="202">
        <v>7</v>
      </c>
      <c r="CZ247" s="167">
        <v>2.3000000000000001E-4</v>
      </c>
    </row>
    <row r="248" spans="1:104" x14ac:dyDescent="0.2">
      <c r="A248" s="203"/>
      <c r="B248" s="209"/>
      <c r="C248" s="210" t="s">
        <v>369</v>
      </c>
      <c r="D248" s="211"/>
      <c r="E248" s="212">
        <v>0</v>
      </c>
      <c r="F248" s="213"/>
      <c r="G248" s="214"/>
      <c r="M248" s="208" t="s">
        <v>369</v>
      </c>
      <c r="O248" s="195"/>
    </row>
    <row r="249" spans="1:104" x14ac:dyDescent="0.2">
      <c r="A249" s="203"/>
      <c r="B249" s="209"/>
      <c r="C249" s="210" t="s">
        <v>370</v>
      </c>
      <c r="D249" s="211"/>
      <c r="E249" s="212">
        <v>82.8</v>
      </c>
      <c r="F249" s="213"/>
      <c r="G249" s="214"/>
      <c r="M249" s="208" t="s">
        <v>370</v>
      </c>
      <c r="O249" s="195"/>
    </row>
    <row r="250" spans="1:104" ht="22.5" x14ac:dyDescent="0.2">
      <c r="A250" s="203"/>
      <c r="B250" s="209"/>
      <c r="C250" s="210" t="s">
        <v>371</v>
      </c>
      <c r="D250" s="211"/>
      <c r="E250" s="212">
        <v>0</v>
      </c>
      <c r="F250" s="213"/>
      <c r="G250" s="214"/>
      <c r="M250" s="208" t="s">
        <v>371</v>
      </c>
      <c r="O250" s="195"/>
    </row>
    <row r="251" spans="1:104" x14ac:dyDescent="0.2">
      <c r="A251" s="203"/>
      <c r="B251" s="209"/>
      <c r="C251" s="210" t="s">
        <v>372</v>
      </c>
      <c r="D251" s="211"/>
      <c r="E251" s="212">
        <v>78.075000000000003</v>
      </c>
      <c r="F251" s="213"/>
      <c r="G251" s="214"/>
      <c r="M251" s="208" t="s">
        <v>372</v>
      </c>
      <c r="O251" s="195"/>
    </row>
    <row r="252" spans="1:104" x14ac:dyDescent="0.2">
      <c r="A252" s="203"/>
      <c r="B252" s="209"/>
      <c r="C252" s="210" t="s">
        <v>373</v>
      </c>
      <c r="D252" s="211"/>
      <c r="E252" s="212">
        <v>0</v>
      </c>
      <c r="F252" s="213"/>
      <c r="G252" s="214"/>
      <c r="M252" s="208" t="s">
        <v>373</v>
      </c>
      <c r="O252" s="195"/>
    </row>
    <row r="253" spans="1:104" x14ac:dyDescent="0.2">
      <c r="A253" s="203"/>
      <c r="B253" s="209"/>
      <c r="C253" s="210" t="s">
        <v>374</v>
      </c>
      <c r="D253" s="211"/>
      <c r="E253" s="212">
        <v>26.324999999999999</v>
      </c>
      <c r="F253" s="213"/>
      <c r="G253" s="214"/>
      <c r="M253" s="208" t="s">
        <v>374</v>
      </c>
      <c r="O253" s="195"/>
    </row>
    <row r="254" spans="1:104" x14ac:dyDescent="0.2">
      <c r="A254" s="203"/>
      <c r="B254" s="209"/>
      <c r="C254" s="210" t="s">
        <v>375</v>
      </c>
      <c r="D254" s="211"/>
      <c r="E254" s="212">
        <v>-1.8</v>
      </c>
      <c r="F254" s="213"/>
      <c r="G254" s="214"/>
      <c r="M254" s="208" t="s">
        <v>375</v>
      </c>
      <c r="O254" s="195"/>
    </row>
    <row r="255" spans="1:104" x14ac:dyDescent="0.2">
      <c r="A255" s="203"/>
      <c r="B255" s="209"/>
      <c r="C255" s="210" t="s">
        <v>376</v>
      </c>
      <c r="D255" s="211"/>
      <c r="E255" s="212">
        <v>0</v>
      </c>
      <c r="F255" s="213"/>
      <c r="G255" s="214"/>
      <c r="M255" s="208" t="s">
        <v>376</v>
      </c>
      <c r="O255" s="195"/>
    </row>
    <row r="256" spans="1:104" x14ac:dyDescent="0.2">
      <c r="A256" s="203"/>
      <c r="B256" s="209"/>
      <c r="C256" s="210" t="s">
        <v>377</v>
      </c>
      <c r="D256" s="211"/>
      <c r="E256" s="212">
        <v>61.83</v>
      </c>
      <c r="F256" s="213"/>
      <c r="G256" s="214"/>
      <c r="M256" s="208" t="s">
        <v>377</v>
      </c>
      <c r="O256" s="195"/>
    </row>
    <row r="257" spans="1:104" x14ac:dyDescent="0.2">
      <c r="A257" s="203"/>
      <c r="B257" s="209"/>
      <c r="C257" s="210" t="s">
        <v>378</v>
      </c>
      <c r="D257" s="211"/>
      <c r="E257" s="212">
        <v>-5.8</v>
      </c>
      <c r="F257" s="213"/>
      <c r="G257" s="214"/>
      <c r="M257" s="208" t="s">
        <v>378</v>
      </c>
      <c r="O257" s="195"/>
    </row>
    <row r="258" spans="1:104" ht="22.5" x14ac:dyDescent="0.2">
      <c r="A258" s="203"/>
      <c r="B258" s="209"/>
      <c r="C258" s="210" t="s">
        <v>379</v>
      </c>
      <c r="D258" s="211"/>
      <c r="E258" s="212">
        <v>17.622199999999999</v>
      </c>
      <c r="F258" s="213"/>
      <c r="G258" s="214"/>
      <c r="M258" s="208" t="s">
        <v>379</v>
      </c>
      <c r="O258" s="195"/>
    </row>
    <row r="259" spans="1:104" ht="22.5" x14ac:dyDescent="0.2">
      <c r="A259" s="203"/>
      <c r="B259" s="209"/>
      <c r="C259" s="210" t="s">
        <v>380</v>
      </c>
      <c r="D259" s="211"/>
      <c r="E259" s="212">
        <v>35.951999999999998</v>
      </c>
      <c r="F259" s="213"/>
      <c r="G259" s="214"/>
      <c r="M259" s="208" t="s">
        <v>380</v>
      </c>
      <c r="O259" s="195"/>
    </row>
    <row r="260" spans="1:104" x14ac:dyDescent="0.2">
      <c r="A260" s="196">
        <v>76</v>
      </c>
      <c r="B260" s="197" t="s">
        <v>381</v>
      </c>
      <c r="C260" s="198" t="s">
        <v>382</v>
      </c>
      <c r="D260" s="199" t="s">
        <v>97</v>
      </c>
      <c r="E260" s="200">
        <v>190.35419999999999</v>
      </c>
      <c r="F260" s="200">
        <v>0</v>
      </c>
      <c r="G260" s="201">
        <f>E260*F260</f>
        <v>0</v>
      </c>
      <c r="O260" s="195">
        <v>2</v>
      </c>
      <c r="AA260" s="167">
        <v>3</v>
      </c>
      <c r="AB260" s="167">
        <v>0</v>
      </c>
      <c r="AC260" s="167">
        <v>63150888</v>
      </c>
      <c r="AZ260" s="167">
        <v>2</v>
      </c>
      <c r="BA260" s="167">
        <f>IF(AZ260=1,G260,0)</f>
        <v>0</v>
      </c>
      <c r="BB260" s="167">
        <f>IF(AZ260=2,G260,0)</f>
        <v>0</v>
      </c>
      <c r="BC260" s="167">
        <f>IF(AZ260=3,G260,0)</f>
        <v>0</v>
      </c>
      <c r="BD260" s="167">
        <f>IF(AZ260=4,G260,0)</f>
        <v>0</v>
      </c>
      <c r="BE260" s="167">
        <f>IF(AZ260=5,G260,0)</f>
        <v>0</v>
      </c>
      <c r="CA260" s="202">
        <v>3</v>
      </c>
      <c r="CB260" s="202">
        <v>0</v>
      </c>
      <c r="CZ260" s="167">
        <v>2.3999999999999998E-3</v>
      </c>
    </row>
    <row r="261" spans="1:104" x14ac:dyDescent="0.2">
      <c r="A261" s="203"/>
      <c r="B261" s="209"/>
      <c r="C261" s="210" t="s">
        <v>369</v>
      </c>
      <c r="D261" s="211"/>
      <c r="E261" s="212">
        <v>0</v>
      </c>
      <c r="F261" s="213"/>
      <c r="G261" s="214"/>
      <c r="M261" s="208" t="s">
        <v>369</v>
      </c>
      <c r="O261" s="195"/>
    </row>
    <row r="262" spans="1:104" x14ac:dyDescent="0.2">
      <c r="A262" s="203"/>
      <c r="B262" s="209"/>
      <c r="C262" s="210" t="s">
        <v>383</v>
      </c>
      <c r="D262" s="211"/>
      <c r="E262" s="212">
        <v>45.54</v>
      </c>
      <c r="F262" s="213"/>
      <c r="G262" s="214"/>
      <c r="M262" s="208" t="s">
        <v>383</v>
      </c>
      <c r="O262" s="195"/>
    </row>
    <row r="263" spans="1:104" ht="22.5" x14ac:dyDescent="0.2">
      <c r="A263" s="203"/>
      <c r="B263" s="209"/>
      <c r="C263" s="210" t="s">
        <v>371</v>
      </c>
      <c r="D263" s="211"/>
      <c r="E263" s="212">
        <v>0</v>
      </c>
      <c r="F263" s="213"/>
      <c r="G263" s="214"/>
      <c r="M263" s="208" t="s">
        <v>371</v>
      </c>
      <c r="O263" s="195"/>
    </row>
    <row r="264" spans="1:104" x14ac:dyDescent="0.2">
      <c r="A264" s="203"/>
      <c r="B264" s="209"/>
      <c r="C264" s="210" t="s">
        <v>384</v>
      </c>
      <c r="D264" s="211"/>
      <c r="E264" s="212">
        <v>85.882499999999993</v>
      </c>
      <c r="F264" s="213"/>
      <c r="G264" s="214"/>
      <c r="M264" s="208" t="s">
        <v>384</v>
      </c>
      <c r="O264" s="195"/>
    </row>
    <row r="265" spans="1:104" ht="22.5" x14ac:dyDescent="0.2">
      <c r="A265" s="203"/>
      <c r="B265" s="209"/>
      <c r="C265" s="210" t="s">
        <v>385</v>
      </c>
      <c r="D265" s="211"/>
      <c r="E265" s="212">
        <v>19.384499999999999</v>
      </c>
      <c r="F265" s="213"/>
      <c r="G265" s="214"/>
      <c r="M265" s="208" t="s">
        <v>385</v>
      </c>
      <c r="O265" s="195"/>
    </row>
    <row r="266" spans="1:104" ht="22.5" x14ac:dyDescent="0.2">
      <c r="A266" s="203"/>
      <c r="B266" s="209"/>
      <c r="C266" s="210" t="s">
        <v>386</v>
      </c>
      <c r="D266" s="211"/>
      <c r="E266" s="212">
        <v>39.547199999999997</v>
      </c>
      <c r="F266" s="213"/>
      <c r="G266" s="214"/>
      <c r="M266" s="208" t="s">
        <v>386</v>
      </c>
      <c r="O266" s="195"/>
    </row>
    <row r="267" spans="1:104" x14ac:dyDescent="0.2">
      <c r="A267" s="196">
        <v>77</v>
      </c>
      <c r="B267" s="197" t="s">
        <v>387</v>
      </c>
      <c r="C267" s="198" t="s">
        <v>388</v>
      </c>
      <c r="D267" s="199" t="s">
        <v>97</v>
      </c>
      <c r="E267" s="200">
        <v>61.633000000000003</v>
      </c>
      <c r="F267" s="200">
        <v>0</v>
      </c>
      <c r="G267" s="201">
        <f>E267*F267</f>
        <v>0</v>
      </c>
      <c r="O267" s="195">
        <v>2</v>
      </c>
      <c r="AA267" s="167">
        <v>3</v>
      </c>
      <c r="AB267" s="167">
        <v>7</v>
      </c>
      <c r="AC267" s="167">
        <v>63150889</v>
      </c>
      <c r="AZ267" s="167">
        <v>2</v>
      </c>
      <c r="BA267" s="167">
        <f>IF(AZ267=1,G267,0)</f>
        <v>0</v>
      </c>
      <c r="BB267" s="167">
        <f>IF(AZ267=2,G267,0)</f>
        <v>0</v>
      </c>
      <c r="BC267" s="167">
        <f>IF(AZ267=3,G267,0)</f>
        <v>0</v>
      </c>
      <c r="BD267" s="167">
        <f>IF(AZ267=4,G267,0)</f>
        <v>0</v>
      </c>
      <c r="BE267" s="167">
        <f>IF(AZ267=5,G267,0)</f>
        <v>0</v>
      </c>
      <c r="CA267" s="202">
        <v>3</v>
      </c>
      <c r="CB267" s="202">
        <v>7</v>
      </c>
      <c r="CZ267" s="167">
        <v>4.7999999999999996E-3</v>
      </c>
    </row>
    <row r="268" spans="1:104" x14ac:dyDescent="0.2">
      <c r="A268" s="203"/>
      <c r="B268" s="209"/>
      <c r="C268" s="210" t="s">
        <v>389</v>
      </c>
      <c r="D268" s="211"/>
      <c r="E268" s="212">
        <v>61.633000000000003</v>
      </c>
      <c r="F268" s="213"/>
      <c r="G268" s="214"/>
      <c r="M268" s="208" t="s">
        <v>389</v>
      </c>
      <c r="O268" s="195"/>
    </row>
    <row r="269" spans="1:104" x14ac:dyDescent="0.2">
      <c r="A269" s="203"/>
      <c r="B269" s="209"/>
      <c r="C269" s="236" t="s">
        <v>103</v>
      </c>
      <c r="D269" s="211"/>
      <c r="E269" s="235">
        <v>0</v>
      </c>
      <c r="F269" s="213"/>
      <c r="G269" s="214"/>
      <c r="M269" s="208" t="s">
        <v>103</v>
      </c>
      <c r="O269" s="195"/>
    </row>
    <row r="270" spans="1:104" x14ac:dyDescent="0.2">
      <c r="A270" s="203"/>
      <c r="B270" s="209"/>
      <c r="C270" s="236" t="s">
        <v>377</v>
      </c>
      <c r="D270" s="211"/>
      <c r="E270" s="235">
        <v>61.83</v>
      </c>
      <c r="F270" s="213"/>
      <c r="G270" s="214"/>
      <c r="M270" s="208" t="s">
        <v>377</v>
      </c>
      <c r="O270" s="195"/>
    </row>
    <row r="271" spans="1:104" x14ac:dyDescent="0.2">
      <c r="A271" s="203"/>
      <c r="B271" s="209"/>
      <c r="C271" s="236" t="s">
        <v>378</v>
      </c>
      <c r="D271" s="211"/>
      <c r="E271" s="235">
        <v>-5.8</v>
      </c>
      <c r="F271" s="213"/>
      <c r="G271" s="214"/>
      <c r="M271" s="208" t="s">
        <v>378</v>
      </c>
      <c r="O271" s="195"/>
    </row>
    <row r="272" spans="1:104" x14ac:dyDescent="0.2">
      <c r="A272" s="203"/>
      <c r="B272" s="209"/>
      <c r="C272" s="236" t="s">
        <v>107</v>
      </c>
      <c r="D272" s="211"/>
      <c r="E272" s="235">
        <v>56.03</v>
      </c>
      <c r="F272" s="213"/>
      <c r="G272" s="214"/>
      <c r="M272" s="208" t="s">
        <v>107</v>
      </c>
      <c r="O272" s="195"/>
    </row>
    <row r="273" spans="1:104" x14ac:dyDescent="0.2">
      <c r="A273" s="196">
        <v>78</v>
      </c>
      <c r="B273" s="197" t="s">
        <v>390</v>
      </c>
      <c r="C273" s="198" t="s">
        <v>391</v>
      </c>
      <c r="D273" s="199" t="s">
        <v>97</v>
      </c>
      <c r="E273" s="200">
        <v>72.517499999999998</v>
      </c>
      <c r="F273" s="200">
        <v>0</v>
      </c>
      <c r="G273" s="201">
        <f>E273*F273</f>
        <v>0</v>
      </c>
      <c r="O273" s="195">
        <v>2</v>
      </c>
      <c r="AA273" s="167">
        <v>3</v>
      </c>
      <c r="AB273" s="167">
        <v>0</v>
      </c>
      <c r="AC273" s="167">
        <v>63150894</v>
      </c>
      <c r="AZ273" s="167">
        <v>2</v>
      </c>
      <c r="BA273" s="167">
        <f>IF(AZ273=1,G273,0)</f>
        <v>0</v>
      </c>
      <c r="BB273" s="167">
        <f>IF(AZ273=2,G273,0)</f>
        <v>0</v>
      </c>
      <c r="BC273" s="167">
        <f>IF(AZ273=3,G273,0)</f>
        <v>0</v>
      </c>
      <c r="BD273" s="167">
        <f>IF(AZ273=4,G273,0)</f>
        <v>0</v>
      </c>
      <c r="BE273" s="167">
        <f>IF(AZ273=5,G273,0)</f>
        <v>0</v>
      </c>
      <c r="CA273" s="202">
        <v>3</v>
      </c>
      <c r="CB273" s="202">
        <v>0</v>
      </c>
      <c r="CZ273" s="167">
        <v>4.4999999999999997E-3</v>
      </c>
    </row>
    <row r="274" spans="1:104" x14ac:dyDescent="0.2">
      <c r="A274" s="203"/>
      <c r="B274" s="209"/>
      <c r="C274" s="210" t="s">
        <v>369</v>
      </c>
      <c r="D274" s="211"/>
      <c r="E274" s="212">
        <v>0</v>
      </c>
      <c r="F274" s="213"/>
      <c r="G274" s="214"/>
      <c r="M274" s="208" t="s">
        <v>369</v>
      </c>
      <c r="O274" s="195"/>
    </row>
    <row r="275" spans="1:104" x14ac:dyDescent="0.2">
      <c r="A275" s="203"/>
      <c r="B275" s="209"/>
      <c r="C275" s="210" t="s">
        <v>383</v>
      </c>
      <c r="D275" s="211"/>
      <c r="E275" s="212">
        <v>45.54</v>
      </c>
      <c r="F275" s="213"/>
      <c r="G275" s="214"/>
      <c r="M275" s="208" t="s">
        <v>383</v>
      </c>
      <c r="O275" s="195"/>
    </row>
    <row r="276" spans="1:104" x14ac:dyDescent="0.2">
      <c r="A276" s="203"/>
      <c r="B276" s="209"/>
      <c r="C276" s="210" t="s">
        <v>373</v>
      </c>
      <c r="D276" s="211"/>
      <c r="E276" s="212">
        <v>0</v>
      </c>
      <c r="F276" s="213"/>
      <c r="G276" s="214"/>
      <c r="M276" s="208" t="s">
        <v>373</v>
      </c>
      <c r="O276" s="195"/>
    </row>
    <row r="277" spans="1:104" x14ac:dyDescent="0.2">
      <c r="A277" s="203"/>
      <c r="B277" s="209"/>
      <c r="C277" s="210" t="s">
        <v>392</v>
      </c>
      <c r="D277" s="211"/>
      <c r="E277" s="212">
        <v>26.977499999999999</v>
      </c>
      <c r="F277" s="213"/>
      <c r="G277" s="214"/>
      <c r="M277" s="208" t="s">
        <v>392</v>
      </c>
      <c r="O277" s="195"/>
    </row>
    <row r="278" spans="1:104" x14ac:dyDescent="0.2">
      <c r="A278" s="196">
        <v>79</v>
      </c>
      <c r="B278" s="197" t="s">
        <v>393</v>
      </c>
      <c r="C278" s="198" t="s">
        <v>394</v>
      </c>
      <c r="D278" s="199" t="s">
        <v>61</v>
      </c>
      <c r="E278" s="200"/>
      <c r="F278" s="200">
        <v>0</v>
      </c>
      <c r="G278" s="201">
        <f>E278*F278</f>
        <v>0</v>
      </c>
      <c r="O278" s="195">
        <v>2</v>
      </c>
      <c r="AA278" s="167">
        <v>7</v>
      </c>
      <c r="AB278" s="167">
        <v>1002</v>
      </c>
      <c r="AC278" s="167">
        <v>5</v>
      </c>
      <c r="AZ278" s="167">
        <v>2</v>
      </c>
      <c r="BA278" s="167">
        <f>IF(AZ278=1,G278,0)</f>
        <v>0</v>
      </c>
      <c r="BB278" s="167">
        <f>IF(AZ278=2,G278,0)</f>
        <v>0</v>
      </c>
      <c r="BC278" s="167">
        <f>IF(AZ278=3,G278,0)</f>
        <v>0</v>
      </c>
      <c r="BD278" s="167">
        <f>IF(AZ278=4,G278,0)</f>
        <v>0</v>
      </c>
      <c r="BE278" s="167">
        <f>IF(AZ278=5,G278,0)</f>
        <v>0</v>
      </c>
      <c r="CA278" s="202">
        <v>7</v>
      </c>
      <c r="CB278" s="202">
        <v>1002</v>
      </c>
      <c r="CZ278" s="167">
        <v>0</v>
      </c>
    </row>
    <row r="279" spans="1:104" x14ac:dyDescent="0.2">
      <c r="A279" s="215"/>
      <c r="B279" s="216" t="s">
        <v>74</v>
      </c>
      <c r="C279" s="217" t="str">
        <f>CONCATENATE(B244," ",C244)</f>
        <v>713 Izolace akustické</v>
      </c>
      <c r="D279" s="218"/>
      <c r="E279" s="219"/>
      <c r="F279" s="220"/>
      <c r="G279" s="221">
        <f>SUM(G244:G278)</f>
        <v>0</v>
      </c>
      <c r="O279" s="195">
        <v>4</v>
      </c>
      <c r="BA279" s="222">
        <f>SUM(BA244:BA278)</f>
        <v>0</v>
      </c>
      <c r="BB279" s="222">
        <f>SUM(BB244:BB278)</f>
        <v>0</v>
      </c>
      <c r="BC279" s="222">
        <f>SUM(BC244:BC278)</f>
        <v>0</v>
      </c>
      <c r="BD279" s="222">
        <f>SUM(BD244:BD278)</f>
        <v>0</v>
      </c>
      <c r="BE279" s="222">
        <f>SUM(BE244:BE278)</f>
        <v>0</v>
      </c>
    </row>
    <row r="280" spans="1:104" x14ac:dyDescent="0.2">
      <c r="A280" s="188" t="s">
        <v>72</v>
      </c>
      <c r="B280" s="189" t="s">
        <v>395</v>
      </c>
      <c r="C280" s="190" t="s">
        <v>396</v>
      </c>
      <c r="D280" s="191"/>
      <c r="E280" s="192"/>
      <c r="F280" s="192"/>
      <c r="G280" s="193"/>
      <c r="H280" s="194"/>
      <c r="I280" s="194"/>
      <c r="O280" s="195">
        <v>1</v>
      </c>
    </row>
    <row r="281" spans="1:104" ht="22.5" x14ac:dyDescent="0.2">
      <c r="A281" s="196">
        <v>80</v>
      </c>
      <c r="B281" s="197" t="s">
        <v>397</v>
      </c>
      <c r="C281" s="198" t="s">
        <v>398</v>
      </c>
      <c r="D281" s="199" t="s">
        <v>203</v>
      </c>
      <c r="E281" s="200">
        <v>8</v>
      </c>
      <c r="F281" s="200">
        <v>0</v>
      </c>
      <c r="G281" s="201">
        <f>E281*F281</f>
        <v>0</v>
      </c>
      <c r="O281" s="195">
        <v>2</v>
      </c>
      <c r="AA281" s="167">
        <v>1</v>
      </c>
      <c r="AB281" s="167">
        <v>7</v>
      </c>
      <c r="AC281" s="167">
        <v>7</v>
      </c>
      <c r="AZ281" s="167">
        <v>2</v>
      </c>
      <c r="BA281" s="167">
        <f>IF(AZ281=1,G281,0)</f>
        <v>0</v>
      </c>
      <c r="BB281" s="167">
        <f>IF(AZ281=2,G281,0)</f>
        <v>0</v>
      </c>
      <c r="BC281" s="167">
        <f>IF(AZ281=3,G281,0)</f>
        <v>0</v>
      </c>
      <c r="BD281" s="167">
        <f>IF(AZ281=4,G281,0)</f>
        <v>0</v>
      </c>
      <c r="BE281" s="167">
        <f>IF(AZ281=5,G281,0)</f>
        <v>0</v>
      </c>
      <c r="CA281" s="202">
        <v>1</v>
      </c>
      <c r="CB281" s="202">
        <v>7</v>
      </c>
      <c r="CZ281" s="167">
        <v>0</v>
      </c>
    </row>
    <row r="282" spans="1:104" x14ac:dyDescent="0.2">
      <c r="A282" s="203"/>
      <c r="B282" s="209"/>
      <c r="C282" s="210" t="s">
        <v>399</v>
      </c>
      <c r="D282" s="211"/>
      <c r="E282" s="212">
        <v>7</v>
      </c>
      <c r="F282" s="213"/>
      <c r="G282" s="214"/>
      <c r="M282" s="208" t="s">
        <v>399</v>
      </c>
      <c r="O282" s="195"/>
    </row>
    <row r="283" spans="1:104" x14ac:dyDescent="0.2">
      <c r="A283" s="203"/>
      <c r="B283" s="209"/>
      <c r="C283" s="210" t="s">
        <v>400</v>
      </c>
      <c r="D283" s="211"/>
      <c r="E283" s="212">
        <v>1</v>
      </c>
      <c r="F283" s="213"/>
      <c r="G283" s="214"/>
      <c r="M283" s="208" t="s">
        <v>400</v>
      </c>
      <c r="O283" s="195"/>
    </row>
    <row r="284" spans="1:104" x14ac:dyDescent="0.2">
      <c r="A284" s="196">
        <v>81</v>
      </c>
      <c r="B284" s="197" t="s">
        <v>401</v>
      </c>
      <c r="C284" s="198" t="s">
        <v>402</v>
      </c>
      <c r="D284" s="199" t="s">
        <v>85</v>
      </c>
      <c r="E284" s="200">
        <v>1</v>
      </c>
      <c r="F284" s="200">
        <v>0</v>
      </c>
      <c r="G284" s="201">
        <f>E284*F284</f>
        <v>0</v>
      </c>
      <c r="O284" s="195">
        <v>2</v>
      </c>
      <c r="AA284" s="167">
        <v>1</v>
      </c>
      <c r="AB284" s="167">
        <v>7</v>
      </c>
      <c r="AC284" s="167">
        <v>7</v>
      </c>
      <c r="AZ284" s="167">
        <v>2</v>
      </c>
      <c r="BA284" s="167">
        <f>IF(AZ284=1,G284,0)</f>
        <v>0</v>
      </c>
      <c r="BB284" s="167">
        <f>IF(AZ284=2,G284,0)</f>
        <v>0</v>
      </c>
      <c r="BC284" s="167">
        <f>IF(AZ284=3,G284,0)</f>
        <v>0</v>
      </c>
      <c r="BD284" s="167">
        <f>IF(AZ284=4,G284,0)</f>
        <v>0</v>
      </c>
      <c r="BE284" s="167">
        <f>IF(AZ284=5,G284,0)</f>
        <v>0</v>
      </c>
      <c r="CA284" s="202">
        <v>1</v>
      </c>
      <c r="CB284" s="202">
        <v>7</v>
      </c>
      <c r="CZ284" s="167">
        <v>0</v>
      </c>
    </row>
    <row r="285" spans="1:104" x14ac:dyDescent="0.2">
      <c r="A285" s="215"/>
      <c r="B285" s="216" t="s">
        <v>74</v>
      </c>
      <c r="C285" s="217" t="str">
        <f>CONCATENATE(B280," ",C280)</f>
        <v>720 Zdravotechnická instalace</v>
      </c>
      <c r="D285" s="218"/>
      <c r="E285" s="219"/>
      <c r="F285" s="220"/>
      <c r="G285" s="221">
        <f>SUM(G280:G284)</f>
        <v>0</v>
      </c>
      <c r="O285" s="195">
        <v>4</v>
      </c>
      <c r="BA285" s="222">
        <f>SUM(BA280:BA284)</f>
        <v>0</v>
      </c>
      <c r="BB285" s="222">
        <f>SUM(BB280:BB284)</f>
        <v>0</v>
      </c>
      <c r="BC285" s="222">
        <f>SUM(BC280:BC284)</f>
        <v>0</v>
      </c>
      <c r="BD285" s="222">
        <f>SUM(BD280:BD284)</f>
        <v>0</v>
      </c>
      <c r="BE285" s="222">
        <f>SUM(BE280:BE284)</f>
        <v>0</v>
      </c>
    </row>
    <row r="286" spans="1:104" x14ac:dyDescent="0.2">
      <c r="A286" s="188" t="s">
        <v>72</v>
      </c>
      <c r="B286" s="189" t="s">
        <v>403</v>
      </c>
      <c r="C286" s="190" t="s">
        <v>404</v>
      </c>
      <c r="D286" s="191"/>
      <c r="E286" s="192"/>
      <c r="F286" s="192"/>
      <c r="G286" s="193"/>
      <c r="H286" s="194"/>
      <c r="I286" s="194"/>
      <c r="O286" s="195">
        <v>1</v>
      </c>
    </row>
    <row r="287" spans="1:104" ht="22.5" x14ac:dyDescent="0.2">
      <c r="A287" s="196">
        <v>82</v>
      </c>
      <c r="B287" s="197" t="s">
        <v>405</v>
      </c>
      <c r="C287" s="198" t="s">
        <v>406</v>
      </c>
      <c r="D287" s="199" t="s">
        <v>97</v>
      </c>
      <c r="E287" s="200">
        <v>8.85</v>
      </c>
      <c r="F287" s="200">
        <v>0</v>
      </c>
      <c r="G287" s="201">
        <f>E287*F287</f>
        <v>0</v>
      </c>
      <c r="O287" s="195">
        <v>2</v>
      </c>
      <c r="AA287" s="167">
        <v>1</v>
      </c>
      <c r="AB287" s="167">
        <v>1</v>
      </c>
      <c r="AC287" s="167">
        <v>1</v>
      </c>
      <c r="AZ287" s="167">
        <v>2</v>
      </c>
      <c r="BA287" s="167">
        <f>IF(AZ287=1,G287,0)</f>
        <v>0</v>
      </c>
      <c r="BB287" s="167">
        <f>IF(AZ287=2,G287,0)</f>
        <v>0</v>
      </c>
      <c r="BC287" s="167">
        <f>IF(AZ287=3,G287,0)</f>
        <v>0</v>
      </c>
      <c r="BD287" s="167">
        <f>IF(AZ287=4,G287,0)</f>
        <v>0</v>
      </c>
      <c r="BE287" s="167">
        <f>IF(AZ287=5,G287,0)</f>
        <v>0</v>
      </c>
      <c r="CA287" s="202">
        <v>1</v>
      </c>
      <c r="CB287" s="202">
        <v>1</v>
      </c>
      <c r="CZ287" s="167">
        <v>3.295E-2</v>
      </c>
    </row>
    <row r="288" spans="1:104" x14ac:dyDescent="0.2">
      <c r="A288" s="203"/>
      <c r="B288" s="209"/>
      <c r="C288" s="210" t="s">
        <v>407</v>
      </c>
      <c r="D288" s="211"/>
      <c r="E288" s="212">
        <v>0</v>
      </c>
      <c r="F288" s="213"/>
      <c r="G288" s="214"/>
      <c r="M288" s="208" t="s">
        <v>407</v>
      </c>
      <c r="O288" s="195"/>
    </row>
    <row r="289" spans="1:104" x14ac:dyDescent="0.2">
      <c r="A289" s="203"/>
      <c r="B289" s="209"/>
      <c r="C289" s="210" t="s">
        <v>408</v>
      </c>
      <c r="D289" s="211"/>
      <c r="E289" s="212">
        <v>5.7</v>
      </c>
      <c r="F289" s="213"/>
      <c r="G289" s="214"/>
      <c r="M289" s="208" t="s">
        <v>408</v>
      </c>
      <c r="O289" s="195"/>
    </row>
    <row r="290" spans="1:104" x14ac:dyDescent="0.2">
      <c r="A290" s="203"/>
      <c r="B290" s="209"/>
      <c r="C290" s="210" t="s">
        <v>409</v>
      </c>
      <c r="D290" s="211"/>
      <c r="E290" s="212">
        <v>3.15</v>
      </c>
      <c r="F290" s="213"/>
      <c r="G290" s="214"/>
      <c r="M290" s="208" t="s">
        <v>409</v>
      </c>
      <c r="O290" s="195"/>
    </row>
    <row r="291" spans="1:104" ht="22.5" x14ac:dyDescent="0.2">
      <c r="A291" s="196">
        <v>83</v>
      </c>
      <c r="B291" s="197" t="s">
        <v>410</v>
      </c>
      <c r="C291" s="198" t="s">
        <v>411</v>
      </c>
      <c r="D291" s="199" t="s">
        <v>97</v>
      </c>
      <c r="E291" s="200">
        <v>67.722999999999999</v>
      </c>
      <c r="F291" s="200">
        <v>0</v>
      </c>
      <c r="G291" s="201">
        <f>E291*F291</f>
        <v>0</v>
      </c>
      <c r="O291" s="195">
        <v>2</v>
      </c>
      <c r="AA291" s="167">
        <v>1</v>
      </c>
      <c r="AB291" s="167">
        <v>0</v>
      </c>
      <c r="AC291" s="167">
        <v>0</v>
      </c>
      <c r="AZ291" s="167">
        <v>2</v>
      </c>
      <c r="BA291" s="167">
        <f>IF(AZ291=1,G291,0)</f>
        <v>0</v>
      </c>
      <c r="BB291" s="167">
        <f>IF(AZ291=2,G291,0)</f>
        <v>0</v>
      </c>
      <c r="BC291" s="167">
        <f>IF(AZ291=3,G291,0)</f>
        <v>0</v>
      </c>
      <c r="BD291" s="167">
        <f>IF(AZ291=4,G291,0)</f>
        <v>0</v>
      </c>
      <c r="BE291" s="167">
        <f>IF(AZ291=5,G291,0)</f>
        <v>0</v>
      </c>
      <c r="CA291" s="202">
        <v>1</v>
      </c>
      <c r="CB291" s="202">
        <v>0</v>
      </c>
      <c r="CZ291" s="167">
        <v>3.3610000000000001E-2</v>
      </c>
    </row>
    <row r="292" spans="1:104" x14ac:dyDescent="0.2">
      <c r="A292" s="203"/>
      <c r="B292" s="209"/>
      <c r="C292" s="210" t="s">
        <v>412</v>
      </c>
      <c r="D292" s="211"/>
      <c r="E292" s="212">
        <v>59.942999999999998</v>
      </c>
      <c r="F292" s="213"/>
      <c r="G292" s="214"/>
      <c r="M292" s="208" t="s">
        <v>412</v>
      </c>
      <c r="O292" s="195"/>
    </row>
    <row r="293" spans="1:104" x14ac:dyDescent="0.2">
      <c r="A293" s="203"/>
      <c r="B293" s="209"/>
      <c r="C293" s="210" t="s">
        <v>413</v>
      </c>
      <c r="D293" s="211"/>
      <c r="E293" s="212">
        <v>-7.2</v>
      </c>
      <c r="F293" s="213"/>
      <c r="G293" s="214"/>
      <c r="M293" s="208" t="s">
        <v>413</v>
      </c>
      <c r="O293" s="195"/>
    </row>
    <row r="294" spans="1:104" x14ac:dyDescent="0.2">
      <c r="A294" s="203"/>
      <c r="B294" s="209"/>
      <c r="C294" s="210" t="s">
        <v>414</v>
      </c>
      <c r="D294" s="211"/>
      <c r="E294" s="212">
        <v>16.38</v>
      </c>
      <c r="F294" s="213"/>
      <c r="G294" s="214"/>
      <c r="M294" s="208" t="s">
        <v>414</v>
      </c>
      <c r="O294" s="195"/>
    </row>
    <row r="295" spans="1:104" x14ac:dyDescent="0.2">
      <c r="A295" s="203"/>
      <c r="B295" s="209"/>
      <c r="C295" s="210" t="s">
        <v>415</v>
      </c>
      <c r="D295" s="211"/>
      <c r="E295" s="212">
        <v>-1.4</v>
      </c>
      <c r="F295" s="213"/>
      <c r="G295" s="214"/>
      <c r="M295" s="208" t="s">
        <v>415</v>
      </c>
      <c r="O295" s="195"/>
    </row>
    <row r="296" spans="1:104" ht="22.5" x14ac:dyDescent="0.2">
      <c r="A296" s="196">
        <v>84</v>
      </c>
      <c r="B296" s="197" t="s">
        <v>416</v>
      </c>
      <c r="C296" s="198" t="s">
        <v>417</v>
      </c>
      <c r="D296" s="199" t="s">
        <v>97</v>
      </c>
      <c r="E296" s="200">
        <v>53.574199999999998</v>
      </c>
      <c r="F296" s="200">
        <v>0</v>
      </c>
      <c r="G296" s="201">
        <f>E296*F296</f>
        <v>0</v>
      </c>
      <c r="O296" s="195">
        <v>2</v>
      </c>
      <c r="AA296" s="167">
        <v>1</v>
      </c>
      <c r="AB296" s="167">
        <v>1</v>
      </c>
      <c r="AC296" s="167">
        <v>1</v>
      </c>
      <c r="AZ296" s="167">
        <v>2</v>
      </c>
      <c r="BA296" s="167">
        <f>IF(AZ296=1,G296,0)</f>
        <v>0</v>
      </c>
      <c r="BB296" s="167">
        <f>IF(AZ296=2,G296,0)</f>
        <v>0</v>
      </c>
      <c r="BC296" s="167">
        <f>IF(AZ296=3,G296,0)</f>
        <v>0</v>
      </c>
      <c r="BD296" s="167">
        <f>IF(AZ296=4,G296,0)</f>
        <v>0</v>
      </c>
      <c r="BE296" s="167">
        <f>IF(AZ296=5,G296,0)</f>
        <v>0</v>
      </c>
      <c r="CA296" s="202">
        <v>1</v>
      </c>
      <c r="CB296" s="202">
        <v>1</v>
      </c>
      <c r="CZ296" s="167">
        <v>3.3610000000000001E-2</v>
      </c>
    </row>
    <row r="297" spans="1:104" ht="22.5" x14ac:dyDescent="0.2">
      <c r="A297" s="203"/>
      <c r="B297" s="209"/>
      <c r="C297" s="210" t="s">
        <v>379</v>
      </c>
      <c r="D297" s="211"/>
      <c r="E297" s="212">
        <v>17.622199999999999</v>
      </c>
      <c r="F297" s="213"/>
      <c r="G297" s="214"/>
      <c r="M297" s="208" t="s">
        <v>379</v>
      </c>
      <c r="O297" s="195"/>
    </row>
    <row r="298" spans="1:104" ht="22.5" x14ac:dyDescent="0.2">
      <c r="A298" s="203"/>
      <c r="B298" s="209"/>
      <c r="C298" s="210" t="s">
        <v>380</v>
      </c>
      <c r="D298" s="211"/>
      <c r="E298" s="212">
        <v>35.951999999999998</v>
      </c>
      <c r="F298" s="213"/>
      <c r="G298" s="214"/>
      <c r="M298" s="208" t="s">
        <v>380</v>
      </c>
      <c r="O298" s="195"/>
    </row>
    <row r="299" spans="1:104" ht="22.5" x14ac:dyDescent="0.2">
      <c r="A299" s="196">
        <v>85</v>
      </c>
      <c r="B299" s="197" t="s">
        <v>418</v>
      </c>
      <c r="C299" s="198" t="s">
        <v>419</v>
      </c>
      <c r="D299" s="199" t="s">
        <v>97</v>
      </c>
      <c r="E299" s="200">
        <v>153.506</v>
      </c>
      <c r="F299" s="200">
        <v>0</v>
      </c>
      <c r="G299" s="201">
        <f>E299*F299</f>
        <v>0</v>
      </c>
      <c r="O299" s="195">
        <v>2</v>
      </c>
      <c r="AA299" s="167">
        <v>1</v>
      </c>
      <c r="AB299" s="167">
        <v>1</v>
      </c>
      <c r="AC299" s="167">
        <v>1</v>
      </c>
      <c r="AZ299" s="167">
        <v>2</v>
      </c>
      <c r="BA299" s="167">
        <f>IF(AZ299=1,G299,0)</f>
        <v>0</v>
      </c>
      <c r="BB299" s="167">
        <f>IF(AZ299=2,G299,0)</f>
        <v>0</v>
      </c>
      <c r="BC299" s="167">
        <f>IF(AZ299=3,G299,0)</f>
        <v>0</v>
      </c>
      <c r="BD299" s="167">
        <f>IF(AZ299=4,G299,0)</f>
        <v>0</v>
      </c>
      <c r="BE299" s="167">
        <f>IF(AZ299=5,G299,0)</f>
        <v>0</v>
      </c>
      <c r="CA299" s="202">
        <v>1</v>
      </c>
      <c r="CB299" s="202">
        <v>1</v>
      </c>
      <c r="CZ299" s="167">
        <v>1.8599999999999998E-2</v>
      </c>
    </row>
    <row r="300" spans="1:104" x14ac:dyDescent="0.2">
      <c r="A300" s="203"/>
      <c r="B300" s="209"/>
      <c r="C300" s="210" t="s">
        <v>420</v>
      </c>
      <c r="D300" s="211"/>
      <c r="E300" s="212">
        <v>14.88</v>
      </c>
      <c r="F300" s="213"/>
      <c r="G300" s="214"/>
      <c r="M300" s="208" t="s">
        <v>420</v>
      </c>
      <c r="O300" s="195"/>
    </row>
    <row r="301" spans="1:104" x14ac:dyDescent="0.2">
      <c r="A301" s="203"/>
      <c r="B301" s="209"/>
      <c r="C301" s="210" t="s">
        <v>421</v>
      </c>
      <c r="D301" s="211"/>
      <c r="E301" s="212">
        <v>15.456</v>
      </c>
      <c r="F301" s="213"/>
      <c r="G301" s="214"/>
      <c r="M301" s="208" t="s">
        <v>421</v>
      </c>
      <c r="O301" s="195"/>
    </row>
    <row r="302" spans="1:104" x14ac:dyDescent="0.2">
      <c r="A302" s="203"/>
      <c r="B302" s="209"/>
      <c r="C302" s="210" t="s">
        <v>422</v>
      </c>
      <c r="D302" s="211"/>
      <c r="E302" s="212">
        <v>11.23</v>
      </c>
      <c r="F302" s="213"/>
      <c r="G302" s="214"/>
      <c r="M302" s="208" t="s">
        <v>422</v>
      </c>
      <c r="O302" s="195"/>
    </row>
    <row r="303" spans="1:104" x14ac:dyDescent="0.2">
      <c r="A303" s="203"/>
      <c r="B303" s="209"/>
      <c r="C303" s="210" t="s">
        <v>423</v>
      </c>
      <c r="D303" s="211"/>
      <c r="E303" s="212">
        <v>60.15</v>
      </c>
      <c r="F303" s="213"/>
      <c r="G303" s="214"/>
      <c r="M303" s="208" t="s">
        <v>423</v>
      </c>
      <c r="O303" s="195"/>
    </row>
    <row r="304" spans="1:104" x14ac:dyDescent="0.2">
      <c r="A304" s="203"/>
      <c r="B304" s="209"/>
      <c r="C304" s="210" t="s">
        <v>424</v>
      </c>
      <c r="D304" s="211"/>
      <c r="E304" s="212">
        <v>51.79</v>
      </c>
      <c r="F304" s="213"/>
      <c r="G304" s="214"/>
      <c r="M304" s="208" t="s">
        <v>424</v>
      </c>
      <c r="O304" s="195"/>
    </row>
    <row r="305" spans="1:104" ht="22.5" x14ac:dyDescent="0.2">
      <c r="A305" s="196">
        <v>86</v>
      </c>
      <c r="B305" s="197" t="s">
        <v>425</v>
      </c>
      <c r="C305" s="198" t="s">
        <v>426</v>
      </c>
      <c r="D305" s="199" t="s">
        <v>97</v>
      </c>
      <c r="E305" s="200">
        <v>26.96</v>
      </c>
      <c r="F305" s="200">
        <v>0</v>
      </c>
      <c r="G305" s="201">
        <f>E305*F305</f>
        <v>0</v>
      </c>
      <c r="O305" s="195">
        <v>2</v>
      </c>
      <c r="AA305" s="167">
        <v>1</v>
      </c>
      <c r="AB305" s="167">
        <v>7</v>
      </c>
      <c r="AC305" s="167">
        <v>7</v>
      </c>
      <c r="AZ305" s="167">
        <v>2</v>
      </c>
      <c r="BA305" s="167">
        <f>IF(AZ305=1,G305,0)</f>
        <v>0</v>
      </c>
      <c r="BB305" s="167">
        <f>IF(AZ305=2,G305,0)</f>
        <v>0</v>
      </c>
      <c r="BC305" s="167">
        <f>IF(AZ305=3,G305,0)</f>
        <v>0</v>
      </c>
      <c r="BD305" s="167">
        <f>IF(AZ305=4,G305,0)</f>
        <v>0</v>
      </c>
      <c r="BE305" s="167">
        <f>IF(AZ305=5,G305,0)</f>
        <v>0</v>
      </c>
      <c r="CA305" s="202">
        <v>1</v>
      </c>
      <c r="CB305" s="202">
        <v>7</v>
      </c>
      <c r="CZ305" s="167">
        <v>1.8599999999999998E-2</v>
      </c>
    </row>
    <row r="306" spans="1:104" x14ac:dyDescent="0.2">
      <c r="A306" s="203"/>
      <c r="B306" s="209"/>
      <c r="C306" s="210" t="s">
        <v>427</v>
      </c>
      <c r="D306" s="211"/>
      <c r="E306" s="212">
        <v>9.27</v>
      </c>
      <c r="F306" s="213"/>
      <c r="G306" s="214"/>
      <c r="M306" s="208" t="s">
        <v>427</v>
      </c>
      <c r="O306" s="195"/>
    </row>
    <row r="307" spans="1:104" x14ac:dyDescent="0.2">
      <c r="A307" s="203"/>
      <c r="B307" s="209"/>
      <c r="C307" s="210" t="s">
        <v>428</v>
      </c>
      <c r="D307" s="211"/>
      <c r="E307" s="212">
        <v>1.43</v>
      </c>
      <c r="F307" s="213"/>
      <c r="G307" s="214"/>
      <c r="M307" s="208" t="s">
        <v>428</v>
      </c>
      <c r="O307" s="195"/>
    </row>
    <row r="308" spans="1:104" x14ac:dyDescent="0.2">
      <c r="A308" s="203"/>
      <c r="B308" s="209"/>
      <c r="C308" s="210" t="s">
        <v>429</v>
      </c>
      <c r="D308" s="211"/>
      <c r="E308" s="212">
        <v>1.43</v>
      </c>
      <c r="F308" s="213"/>
      <c r="G308" s="214"/>
      <c r="M308" s="208" t="s">
        <v>429</v>
      </c>
      <c r="O308" s="195"/>
    </row>
    <row r="309" spans="1:104" x14ac:dyDescent="0.2">
      <c r="A309" s="203"/>
      <c r="B309" s="209"/>
      <c r="C309" s="210" t="s">
        <v>430</v>
      </c>
      <c r="D309" s="211"/>
      <c r="E309" s="212">
        <v>14.83</v>
      </c>
      <c r="F309" s="213"/>
      <c r="G309" s="214"/>
      <c r="M309" s="208" t="s">
        <v>430</v>
      </c>
      <c r="O309" s="195"/>
    </row>
    <row r="310" spans="1:104" ht="22.5" x14ac:dyDescent="0.2">
      <c r="A310" s="196">
        <v>87</v>
      </c>
      <c r="B310" s="197" t="s">
        <v>431</v>
      </c>
      <c r="C310" s="198" t="s">
        <v>432</v>
      </c>
      <c r="D310" s="199" t="s">
        <v>97</v>
      </c>
      <c r="E310" s="200">
        <v>16.77</v>
      </c>
      <c r="F310" s="200">
        <v>0</v>
      </c>
      <c r="G310" s="201">
        <f>E310*F310</f>
        <v>0</v>
      </c>
      <c r="O310" s="195">
        <v>2</v>
      </c>
      <c r="AA310" s="167">
        <v>1</v>
      </c>
      <c r="AB310" s="167">
        <v>0</v>
      </c>
      <c r="AC310" s="167">
        <v>0</v>
      </c>
      <c r="AZ310" s="167">
        <v>2</v>
      </c>
      <c r="BA310" s="167">
        <f>IF(AZ310=1,G310,0)</f>
        <v>0</v>
      </c>
      <c r="BB310" s="167">
        <f>IF(AZ310=2,G310,0)</f>
        <v>0</v>
      </c>
      <c r="BC310" s="167">
        <f>IF(AZ310=3,G310,0)</f>
        <v>0</v>
      </c>
      <c r="BD310" s="167">
        <f>IF(AZ310=4,G310,0)</f>
        <v>0</v>
      </c>
      <c r="BE310" s="167">
        <f>IF(AZ310=5,G310,0)</f>
        <v>0</v>
      </c>
      <c r="CA310" s="202">
        <v>1</v>
      </c>
      <c r="CB310" s="202">
        <v>0</v>
      </c>
      <c r="CZ310" s="167">
        <v>1.469E-2</v>
      </c>
    </row>
    <row r="311" spans="1:104" x14ac:dyDescent="0.2">
      <c r="A311" s="203"/>
      <c r="B311" s="209"/>
      <c r="C311" s="210" t="s">
        <v>433</v>
      </c>
      <c r="D311" s="211"/>
      <c r="E311" s="212">
        <v>16.77</v>
      </c>
      <c r="F311" s="213"/>
      <c r="G311" s="214"/>
      <c r="M311" s="208" t="s">
        <v>433</v>
      </c>
      <c r="O311" s="195"/>
    </row>
    <row r="312" spans="1:104" ht="22.5" x14ac:dyDescent="0.2">
      <c r="A312" s="196">
        <v>88</v>
      </c>
      <c r="B312" s="197" t="s">
        <v>434</v>
      </c>
      <c r="C312" s="198" t="s">
        <v>435</v>
      </c>
      <c r="D312" s="199" t="s">
        <v>97</v>
      </c>
      <c r="E312" s="200">
        <v>19.11</v>
      </c>
      <c r="F312" s="200">
        <v>0</v>
      </c>
      <c r="G312" s="201">
        <f>E312*F312</f>
        <v>0</v>
      </c>
      <c r="O312" s="195">
        <v>2</v>
      </c>
      <c r="AA312" s="167">
        <v>1</v>
      </c>
      <c r="AB312" s="167">
        <v>0</v>
      </c>
      <c r="AC312" s="167">
        <v>0</v>
      </c>
      <c r="AZ312" s="167">
        <v>2</v>
      </c>
      <c r="BA312" s="167">
        <f>IF(AZ312=1,G312,0)</f>
        <v>0</v>
      </c>
      <c r="BB312" s="167">
        <f>IF(AZ312=2,G312,0)</f>
        <v>0</v>
      </c>
      <c r="BC312" s="167">
        <f>IF(AZ312=3,G312,0)</f>
        <v>0</v>
      </c>
      <c r="BD312" s="167">
        <f>IF(AZ312=4,G312,0)</f>
        <v>0</v>
      </c>
      <c r="BE312" s="167">
        <f>IF(AZ312=5,G312,0)</f>
        <v>0</v>
      </c>
      <c r="CA312" s="202">
        <v>1</v>
      </c>
      <c r="CB312" s="202">
        <v>0</v>
      </c>
      <c r="CZ312" s="167">
        <v>1.469E-2</v>
      </c>
    </row>
    <row r="313" spans="1:104" x14ac:dyDescent="0.2">
      <c r="A313" s="203"/>
      <c r="B313" s="209"/>
      <c r="C313" s="210" t="s">
        <v>436</v>
      </c>
      <c r="D313" s="211"/>
      <c r="E313" s="212">
        <v>19.11</v>
      </c>
      <c r="F313" s="213"/>
      <c r="G313" s="214"/>
      <c r="M313" s="208" t="s">
        <v>436</v>
      </c>
      <c r="O313" s="195"/>
    </row>
    <row r="314" spans="1:104" x14ac:dyDescent="0.2">
      <c r="A314" s="196">
        <v>89</v>
      </c>
      <c r="B314" s="197" t="s">
        <v>437</v>
      </c>
      <c r="C314" s="198" t="s">
        <v>438</v>
      </c>
      <c r="D314" s="199" t="s">
        <v>121</v>
      </c>
      <c r="E314" s="200">
        <v>99.8</v>
      </c>
      <c r="F314" s="200">
        <v>0</v>
      </c>
      <c r="G314" s="201">
        <f>E314*F314</f>
        <v>0</v>
      </c>
      <c r="O314" s="195">
        <v>2</v>
      </c>
      <c r="AA314" s="167">
        <v>1</v>
      </c>
      <c r="AB314" s="167">
        <v>7</v>
      </c>
      <c r="AC314" s="167">
        <v>7</v>
      </c>
      <c r="AZ314" s="167">
        <v>2</v>
      </c>
      <c r="BA314" s="167">
        <f>IF(AZ314=1,G314,0)</f>
        <v>0</v>
      </c>
      <c r="BB314" s="167">
        <f>IF(AZ314=2,G314,0)</f>
        <v>0</v>
      </c>
      <c r="BC314" s="167">
        <f>IF(AZ314=3,G314,0)</f>
        <v>0</v>
      </c>
      <c r="BD314" s="167">
        <f>IF(AZ314=4,G314,0)</f>
        <v>0</v>
      </c>
      <c r="BE314" s="167">
        <f>IF(AZ314=5,G314,0)</f>
        <v>0</v>
      </c>
      <c r="CA314" s="202">
        <v>1</v>
      </c>
      <c r="CB314" s="202">
        <v>7</v>
      </c>
      <c r="CZ314" s="167">
        <v>2.0000000000000001E-4</v>
      </c>
    </row>
    <row r="315" spans="1:104" x14ac:dyDescent="0.2">
      <c r="A315" s="203"/>
      <c r="B315" s="209"/>
      <c r="C315" s="210" t="s">
        <v>439</v>
      </c>
      <c r="D315" s="211"/>
      <c r="E315" s="212">
        <v>0</v>
      </c>
      <c r="F315" s="213"/>
      <c r="G315" s="214"/>
      <c r="M315" s="208" t="s">
        <v>439</v>
      </c>
      <c r="O315" s="195"/>
    </row>
    <row r="316" spans="1:104" x14ac:dyDescent="0.2">
      <c r="A316" s="203"/>
      <c r="B316" s="209"/>
      <c r="C316" s="210" t="s">
        <v>440</v>
      </c>
      <c r="D316" s="211"/>
      <c r="E316" s="212">
        <v>99.8</v>
      </c>
      <c r="F316" s="213"/>
      <c r="G316" s="214"/>
      <c r="M316" s="208" t="s">
        <v>440</v>
      </c>
      <c r="O316" s="195"/>
    </row>
    <row r="317" spans="1:104" x14ac:dyDescent="0.2">
      <c r="A317" s="196">
        <v>90</v>
      </c>
      <c r="B317" s="197" t="s">
        <v>441</v>
      </c>
      <c r="C317" s="198" t="s">
        <v>442</v>
      </c>
      <c r="D317" s="199" t="s">
        <v>90</v>
      </c>
      <c r="E317" s="200">
        <v>10.089</v>
      </c>
      <c r="F317" s="200">
        <v>0</v>
      </c>
      <c r="G317" s="201">
        <f>E317*F317</f>
        <v>0</v>
      </c>
      <c r="O317" s="195">
        <v>2</v>
      </c>
      <c r="AA317" s="167">
        <v>1</v>
      </c>
      <c r="AB317" s="167">
        <v>7</v>
      </c>
      <c r="AC317" s="167">
        <v>7</v>
      </c>
      <c r="AZ317" s="167">
        <v>2</v>
      </c>
      <c r="BA317" s="167">
        <f>IF(AZ317=1,G317,0)</f>
        <v>0</v>
      </c>
      <c r="BB317" s="167">
        <f>IF(AZ317=2,G317,0)</f>
        <v>0</v>
      </c>
      <c r="BC317" s="167">
        <f>IF(AZ317=3,G317,0)</f>
        <v>0</v>
      </c>
      <c r="BD317" s="167">
        <f>IF(AZ317=4,G317,0)</f>
        <v>0</v>
      </c>
      <c r="BE317" s="167">
        <f>IF(AZ317=5,G317,0)</f>
        <v>0</v>
      </c>
      <c r="CA317" s="202">
        <v>1</v>
      </c>
      <c r="CB317" s="202">
        <v>7</v>
      </c>
      <c r="CZ317" s="167">
        <v>1.549E-2</v>
      </c>
    </row>
    <row r="318" spans="1:104" x14ac:dyDescent="0.2">
      <c r="A318" s="203"/>
      <c r="B318" s="209"/>
      <c r="C318" s="210" t="s">
        <v>443</v>
      </c>
      <c r="D318" s="211"/>
      <c r="E318" s="212">
        <v>1.2854000000000001</v>
      </c>
      <c r="F318" s="213"/>
      <c r="G318" s="214"/>
      <c r="M318" s="237">
        <v>12854</v>
      </c>
      <c r="O318" s="195"/>
    </row>
    <row r="319" spans="1:104" x14ac:dyDescent="0.2">
      <c r="A319" s="203"/>
      <c r="B319" s="209"/>
      <c r="C319" s="210" t="s">
        <v>444</v>
      </c>
      <c r="D319" s="211"/>
      <c r="E319" s="212">
        <v>8.8035999999999994</v>
      </c>
      <c r="F319" s="213"/>
      <c r="G319" s="214"/>
      <c r="M319" s="208" t="s">
        <v>444</v>
      </c>
      <c r="O319" s="195"/>
    </row>
    <row r="320" spans="1:104" x14ac:dyDescent="0.2">
      <c r="A320" s="196">
        <v>91</v>
      </c>
      <c r="B320" s="197" t="s">
        <v>445</v>
      </c>
      <c r="C320" s="198" t="s">
        <v>446</v>
      </c>
      <c r="D320" s="199" t="s">
        <v>97</v>
      </c>
      <c r="E320" s="200">
        <v>8.6</v>
      </c>
      <c r="F320" s="200">
        <v>0</v>
      </c>
      <c r="G320" s="201">
        <f>E320*F320</f>
        <v>0</v>
      </c>
      <c r="O320" s="195">
        <v>2</v>
      </c>
      <c r="AA320" s="167">
        <v>1</v>
      </c>
      <c r="AB320" s="167">
        <v>7</v>
      </c>
      <c r="AC320" s="167">
        <v>7</v>
      </c>
      <c r="AZ320" s="167">
        <v>2</v>
      </c>
      <c r="BA320" s="167">
        <f>IF(AZ320=1,G320,0)</f>
        <v>0</v>
      </c>
      <c r="BB320" s="167">
        <f>IF(AZ320=2,G320,0)</f>
        <v>0</v>
      </c>
      <c r="BC320" s="167">
        <f>IF(AZ320=3,G320,0)</f>
        <v>0</v>
      </c>
      <c r="BD320" s="167">
        <f>IF(AZ320=4,G320,0)</f>
        <v>0</v>
      </c>
      <c r="BE320" s="167">
        <f>IF(AZ320=5,G320,0)</f>
        <v>0</v>
      </c>
      <c r="CA320" s="202">
        <v>1</v>
      </c>
      <c r="CB320" s="202">
        <v>7</v>
      </c>
      <c r="CZ320" s="167">
        <v>7.2999999999999996E-4</v>
      </c>
    </row>
    <row r="321" spans="1:104" x14ac:dyDescent="0.2">
      <c r="A321" s="203"/>
      <c r="B321" s="209"/>
      <c r="C321" s="210" t="s">
        <v>447</v>
      </c>
      <c r="D321" s="211"/>
      <c r="E321" s="212">
        <v>8.6</v>
      </c>
      <c r="F321" s="213"/>
      <c r="G321" s="214"/>
      <c r="M321" s="208" t="s">
        <v>447</v>
      </c>
      <c r="O321" s="195"/>
    </row>
    <row r="322" spans="1:104" x14ac:dyDescent="0.2">
      <c r="A322" s="196">
        <v>92</v>
      </c>
      <c r="B322" s="197" t="s">
        <v>448</v>
      </c>
      <c r="C322" s="198" t="s">
        <v>449</v>
      </c>
      <c r="D322" s="199" t="s">
        <v>121</v>
      </c>
      <c r="E322" s="200">
        <v>6.3</v>
      </c>
      <c r="F322" s="200">
        <v>0</v>
      </c>
      <c r="G322" s="201">
        <f>E322*F322</f>
        <v>0</v>
      </c>
      <c r="O322" s="195">
        <v>2</v>
      </c>
      <c r="AA322" s="167">
        <v>1</v>
      </c>
      <c r="AB322" s="167">
        <v>7</v>
      </c>
      <c r="AC322" s="167">
        <v>7</v>
      </c>
      <c r="AZ322" s="167">
        <v>2</v>
      </c>
      <c r="BA322" s="167">
        <f>IF(AZ322=1,G322,0)</f>
        <v>0</v>
      </c>
      <c r="BB322" s="167">
        <f>IF(AZ322=2,G322,0)</f>
        <v>0</v>
      </c>
      <c r="BC322" s="167">
        <f>IF(AZ322=3,G322,0)</f>
        <v>0</v>
      </c>
      <c r="BD322" s="167">
        <f>IF(AZ322=4,G322,0)</f>
        <v>0</v>
      </c>
      <c r="BE322" s="167">
        <f>IF(AZ322=5,G322,0)</f>
        <v>0</v>
      </c>
      <c r="CA322" s="202">
        <v>1</v>
      </c>
      <c r="CB322" s="202">
        <v>7</v>
      </c>
      <c r="CZ322" s="167">
        <v>0</v>
      </c>
    </row>
    <row r="323" spans="1:104" x14ac:dyDescent="0.2">
      <c r="A323" s="203"/>
      <c r="B323" s="209"/>
      <c r="C323" s="210" t="s">
        <v>450</v>
      </c>
      <c r="D323" s="211"/>
      <c r="E323" s="212">
        <v>6.3</v>
      </c>
      <c r="F323" s="213"/>
      <c r="G323" s="214"/>
      <c r="M323" s="208" t="s">
        <v>450</v>
      </c>
      <c r="O323" s="195"/>
    </row>
    <row r="324" spans="1:104" ht="22.5" x14ac:dyDescent="0.2">
      <c r="A324" s="196">
        <v>93</v>
      </c>
      <c r="B324" s="197" t="s">
        <v>451</v>
      </c>
      <c r="C324" s="198" t="s">
        <v>452</v>
      </c>
      <c r="D324" s="199" t="s">
        <v>97</v>
      </c>
      <c r="E324" s="200">
        <v>30.6</v>
      </c>
      <c r="F324" s="200">
        <v>0</v>
      </c>
      <c r="G324" s="201">
        <f>E324*F324</f>
        <v>0</v>
      </c>
      <c r="O324" s="195">
        <v>2</v>
      </c>
      <c r="AA324" s="167">
        <v>1</v>
      </c>
      <c r="AB324" s="167">
        <v>7</v>
      </c>
      <c r="AC324" s="167">
        <v>7</v>
      </c>
      <c r="AZ324" s="167">
        <v>2</v>
      </c>
      <c r="BA324" s="167">
        <f>IF(AZ324=1,G324,0)</f>
        <v>0</v>
      </c>
      <c r="BB324" s="167">
        <f>IF(AZ324=2,G324,0)</f>
        <v>0</v>
      </c>
      <c r="BC324" s="167">
        <f>IF(AZ324=3,G324,0)</f>
        <v>0</v>
      </c>
      <c r="BD324" s="167">
        <f>IF(AZ324=4,G324,0)</f>
        <v>0</v>
      </c>
      <c r="BE324" s="167">
        <f>IF(AZ324=5,G324,0)</f>
        <v>0</v>
      </c>
      <c r="CA324" s="202">
        <v>1</v>
      </c>
      <c r="CB324" s="202">
        <v>7</v>
      </c>
      <c r="CZ324" s="167">
        <v>6.4700000000000001E-3</v>
      </c>
    </row>
    <row r="325" spans="1:104" x14ac:dyDescent="0.2">
      <c r="A325" s="203"/>
      <c r="B325" s="209"/>
      <c r="C325" s="210" t="s">
        <v>453</v>
      </c>
      <c r="D325" s="211"/>
      <c r="E325" s="212">
        <v>30.6</v>
      </c>
      <c r="F325" s="213"/>
      <c r="G325" s="214"/>
      <c r="M325" s="208" t="s">
        <v>453</v>
      </c>
      <c r="O325" s="195"/>
    </row>
    <row r="326" spans="1:104" x14ac:dyDescent="0.2">
      <c r="A326" s="196">
        <v>94</v>
      </c>
      <c r="B326" s="197" t="s">
        <v>454</v>
      </c>
      <c r="C326" s="198" t="s">
        <v>455</v>
      </c>
      <c r="D326" s="199" t="s">
        <v>97</v>
      </c>
      <c r="E326" s="200">
        <v>12.56</v>
      </c>
      <c r="F326" s="200">
        <v>0</v>
      </c>
      <c r="G326" s="201">
        <f>E326*F326</f>
        <v>0</v>
      </c>
      <c r="O326" s="195">
        <v>2</v>
      </c>
      <c r="AA326" s="167">
        <v>3</v>
      </c>
      <c r="AB326" s="167">
        <v>7</v>
      </c>
      <c r="AC326" s="167">
        <v>59590737</v>
      </c>
      <c r="AZ326" s="167">
        <v>2</v>
      </c>
      <c r="BA326" s="167">
        <f>IF(AZ326=1,G326,0)</f>
        <v>0</v>
      </c>
      <c r="BB326" s="167">
        <f>IF(AZ326=2,G326,0)</f>
        <v>0</v>
      </c>
      <c r="BC326" s="167">
        <f>IF(AZ326=3,G326,0)</f>
        <v>0</v>
      </c>
      <c r="BD326" s="167">
        <f>IF(AZ326=4,G326,0)</f>
        <v>0</v>
      </c>
      <c r="BE326" s="167">
        <f>IF(AZ326=5,G326,0)</f>
        <v>0</v>
      </c>
      <c r="CA326" s="202">
        <v>3</v>
      </c>
      <c r="CB326" s="202">
        <v>7</v>
      </c>
      <c r="CZ326" s="167">
        <v>1.6199999999999999E-2</v>
      </c>
    </row>
    <row r="327" spans="1:104" x14ac:dyDescent="0.2">
      <c r="A327" s="196">
        <v>95</v>
      </c>
      <c r="B327" s="197" t="s">
        <v>456</v>
      </c>
      <c r="C327" s="198" t="s">
        <v>457</v>
      </c>
      <c r="D327" s="199" t="s">
        <v>90</v>
      </c>
      <c r="E327" s="200">
        <v>1.2854000000000001</v>
      </c>
      <c r="F327" s="200">
        <v>0</v>
      </c>
      <c r="G327" s="201">
        <f>E327*F327</f>
        <v>0</v>
      </c>
      <c r="O327" s="195">
        <v>2</v>
      </c>
      <c r="AA327" s="167">
        <v>3</v>
      </c>
      <c r="AB327" s="167">
        <v>7</v>
      </c>
      <c r="AC327" s="167">
        <v>60515823</v>
      </c>
      <c r="AZ327" s="167">
        <v>2</v>
      </c>
      <c r="BA327" s="167">
        <f>IF(AZ327=1,G327,0)</f>
        <v>0</v>
      </c>
      <c r="BB327" s="167">
        <f>IF(AZ327=2,G327,0)</f>
        <v>0</v>
      </c>
      <c r="BC327" s="167">
        <f>IF(AZ327=3,G327,0)</f>
        <v>0</v>
      </c>
      <c r="BD327" s="167">
        <f>IF(AZ327=4,G327,0)</f>
        <v>0</v>
      </c>
      <c r="BE327" s="167">
        <f>IF(AZ327=5,G327,0)</f>
        <v>0</v>
      </c>
      <c r="CA327" s="202">
        <v>3</v>
      </c>
      <c r="CB327" s="202">
        <v>7</v>
      </c>
      <c r="CZ327" s="167">
        <v>0.5</v>
      </c>
    </row>
    <row r="328" spans="1:104" ht="22.5" x14ac:dyDescent="0.2">
      <c r="A328" s="203"/>
      <c r="B328" s="209"/>
      <c r="C328" s="210" t="s">
        <v>458</v>
      </c>
      <c r="D328" s="211"/>
      <c r="E328" s="212">
        <v>0</v>
      </c>
      <c r="F328" s="213"/>
      <c r="G328" s="214"/>
      <c r="M328" s="208" t="s">
        <v>458</v>
      </c>
      <c r="O328" s="195"/>
    </row>
    <row r="329" spans="1:104" x14ac:dyDescent="0.2">
      <c r="A329" s="203"/>
      <c r="B329" s="209"/>
      <c r="C329" s="210" t="s">
        <v>459</v>
      </c>
      <c r="D329" s="211"/>
      <c r="E329" s="212">
        <v>1.2854000000000001</v>
      </c>
      <c r="F329" s="213"/>
      <c r="G329" s="214"/>
      <c r="M329" s="208" t="s">
        <v>459</v>
      </c>
      <c r="O329" s="195"/>
    </row>
    <row r="330" spans="1:104" x14ac:dyDescent="0.2">
      <c r="A330" s="196">
        <v>96</v>
      </c>
      <c r="B330" s="197" t="s">
        <v>460</v>
      </c>
      <c r="C330" s="198" t="s">
        <v>461</v>
      </c>
      <c r="D330" s="199" t="s">
        <v>61</v>
      </c>
      <c r="E330" s="200"/>
      <c r="F330" s="200">
        <v>0</v>
      </c>
      <c r="G330" s="201">
        <f>E330*F330</f>
        <v>0</v>
      </c>
      <c r="O330" s="195">
        <v>2</v>
      </c>
      <c r="AA330" s="167">
        <v>7</v>
      </c>
      <c r="AB330" s="167">
        <v>1002</v>
      </c>
      <c r="AC330" s="167">
        <v>5</v>
      </c>
      <c r="AZ330" s="167">
        <v>2</v>
      </c>
      <c r="BA330" s="167">
        <f>IF(AZ330=1,G330,0)</f>
        <v>0</v>
      </c>
      <c r="BB330" s="167">
        <f>IF(AZ330=2,G330,0)</f>
        <v>0</v>
      </c>
      <c r="BC330" s="167">
        <f>IF(AZ330=3,G330,0)</f>
        <v>0</v>
      </c>
      <c r="BD330" s="167">
        <f>IF(AZ330=4,G330,0)</f>
        <v>0</v>
      </c>
      <c r="BE330" s="167">
        <f>IF(AZ330=5,G330,0)</f>
        <v>0</v>
      </c>
      <c r="CA330" s="202">
        <v>7</v>
      </c>
      <c r="CB330" s="202">
        <v>1002</v>
      </c>
      <c r="CZ330" s="167">
        <v>0</v>
      </c>
    </row>
    <row r="331" spans="1:104" x14ac:dyDescent="0.2">
      <c r="A331" s="215"/>
      <c r="B331" s="216" t="s">
        <v>74</v>
      </c>
      <c r="C331" s="217" t="str">
        <f>CONCATENATE(B286," ",C286)</f>
        <v>763 Dřevostavby</v>
      </c>
      <c r="D331" s="218"/>
      <c r="E331" s="219"/>
      <c r="F331" s="220"/>
      <c r="G331" s="221">
        <f>SUM(G286:G330)</f>
        <v>0</v>
      </c>
      <c r="O331" s="195">
        <v>4</v>
      </c>
      <c r="BA331" s="222">
        <f>SUM(BA286:BA330)</f>
        <v>0</v>
      </c>
      <c r="BB331" s="222">
        <f>SUM(BB286:BB330)</f>
        <v>0</v>
      </c>
      <c r="BC331" s="222">
        <f>SUM(BC286:BC330)</f>
        <v>0</v>
      </c>
      <c r="BD331" s="222">
        <f>SUM(BD286:BD330)</f>
        <v>0</v>
      </c>
      <c r="BE331" s="222">
        <f>SUM(BE286:BE330)</f>
        <v>0</v>
      </c>
    </row>
    <row r="332" spans="1:104" x14ac:dyDescent="0.2">
      <c r="A332" s="188" t="s">
        <v>72</v>
      </c>
      <c r="B332" s="189" t="s">
        <v>462</v>
      </c>
      <c r="C332" s="190" t="s">
        <v>463</v>
      </c>
      <c r="D332" s="191"/>
      <c r="E332" s="192"/>
      <c r="F332" s="192"/>
      <c r="G332" s="193"/>
      <c r="H332" s="194"/>
      <c r="I332" s="194"/>
      <c r="O332" s="195">
        <v>1</v>
      </c>
    </row>
    <row r="333" spans="1:104" x14ac:dyDescent="0.2">
      <c r="A333" s="196">
        <v>97</v>
      </c>
      <c r="B333" s="197" t="s">
        <v>464</v>
      </c>
      <c r="C333" s="198" t="s">
        <v>465</v>
      </c>
      <c r="D333" s="199" t="s">
        <v>97</v>
      </c>
      <c r="E333" s="200">
        <v>7.5</v>
      </c>
      <c r="F333" s="200">
        <v>0</v>
      </c>
      <c r="G333" s="201">
        <f>E333*F333</f>
        <v>0</v>
      </c>
      <c r="O333" s="195">
        <v>2</v>
      </c>
      <c r="AA333" s="167">
        <v>1</v>
      </c>
      <c r="AB333" s="167">
        <v>7</v>
      </c>
      <c r="AC333" s="167">
        <v>7</v>
      </c>
      <c r="AZ333" s="167">
        <v>2</v>
      </c>
      <c r="BA333" s="167">
        <f>IF(AZ333=1,G333,0)</f>
        <v>0</v>
      </c>
      <c r="BB333" s="167">
        <f>IF(AZ333=2,G333,0)</f>
        <v>0</v>
      </c>
      <c r="BC333" s="167">
        <f>IF(AZ333=3,G333,0)</f>
        <v>0</v>
      </c>
      <c r="BD333" s="167">
        <f>IF(AZ333=4,G333,0)</f>
        <v>0</v>
      </c>
      <c r="BE333" s="167">
        <f>IF(AZ333=5,G333,0)</f>
        <v>0</v>
      </c>
      <c r="CA333" s="202">
        <v>1</v>
      </c>
      <c r="CB333" s="202">
        <v>7</v>
      </c>
      <c r="CZ333" s="167">
        <v>2.1000000000000001E-4</v>
      </c>
    </row>
    <row r="334" spans="1:104" x14ac:dyDescent="0.2">
      <c r="A334" s="203"/>
      <c r="B334" s="209"/>
      <c r="C334" s="210" t="s">
        <v>466</v>
      </c>
      <c r="D334" s="211"/>
      <c r="E334" s="212">
        <v>7.5</v>
      </c>
      <c r="F334" s="213"/>
      <c r="G334" s="214"/>
      <c r="M334" s="208" t="s">
        <v>466</v>
      </c>
      <c r="O334" s="195"/>
    </row>
    <row r="335" spans="1:104" x14ac:dyDescent="0.2">
      <c r="A335" s="196">
        <v>98</v>
      </c>
      <c r="B335" s="197" t="s">
        <v>467</v>
      </c>
      <c r="C335" s="198" t="s">
        <v>468</v>
      </c>
      <c r="D335" s="199" t="s">
        <v>121</v>
      </c>
      <c r="E335" s="200">
        <v>3</v>
      </c>
      <c r="F335" s="200">
        <v>0</v>
      </c>
      <c r="G335" s="201">
        <f>E335*F335</f>
        <v>0</v>
      </c>
      <c r="O335" s="195">
        <v>2</v>
      </c>
      <c r="AA335" s="167">
        <v>1</v>
      </c>
      <c r="AB335" s="167">
        <v>7</v>
      </c>
      <c r="AC335" s="167">
        <v>7</v>
      </c>
      <c r="AZ335" s="167">
        <v>2</v>
      </c>
      <c r="BA335" s="167">
        <f>IF(AZ335=1,G335,0)</f>
        <v>0</v>
      </c>
      <c r="BB335" s="167">
        <f>IF(AZ335=2,G335,0)</f>
        <v>0</v>
      </c>
      <c r="BC335" s="167">
        <f>IF(AZ335=3,G335,0)</f>
        <v>0</v>
      </c>
      <c r="BD335" s="167">
        <f>IF(AZ335=4,G335,0)</f>
        <v>0</v>
      </c>
      <c r="BE335" s="167">
        <f>IF(AZ335=5,G335,0)</f>
        <v>0</v>
      </c>
      <c r="CA335" s="202">
        <v>1</v>
      </c>
      <c r="CB335" s="202">
        <v>7</v>
      </c>
      <c r="CZ335" s="167">
        <v>2.49E-3</v>
      </c>
    </row>
    <row r="336" spans="1:104" ht="22.5" x14ac:dyDescent="0.2">
      <c r="A336" s="196">
        <v>99</v>
      </c>
      <c r="B336" s="197" t="s">
        <v>469</v>
      </c>
      <c r="C336" s="198" t="s">
        <v>470</v>
      </c>
      <c r="D336" s="199" t="s">
        <v>121</v>
      </c>
      <c r="E336" s="200">
        <v>5.5</v>
      </c>
      <c r="F336" s="200">
        <v>0</v>
      </c>
      <c r="G336" s="201">
        <f>E336*F336</f>
        <v>0</v>
      </c>
      <c r="O336" s="195">
        <v>2</v>
      </c>
      <c r="AA336" s="167">
        <v>1</v>
      </c>
      <c r="AB336" s="167">
        <v>7</v>
      </c>
      <c r="AC336" s="167">
        <v>7</v>
      </c>
      <c r="AZ336" s="167">
        <v>2</v>
      </c>
      <c r="BA336" s="167">
        <f>IF(AZ336=1,G336,0)</f>
        <v>0</v>
      </c>
      <c r="BB336" s="167">
        <f>IF(AZ336=2,G336,0)</f>
        <v>0</v>
      </c>
      <c r="BC336" s="167">
        <f>IF(AZ336=3,G336,0)</f>
        <v>0</v>
      </c>
      <c r="BD336" s="167">
        <f>IF(AZ336=4,G336,0)</f>
        <v>0</v>
      </c>
      <c r="BE336" s="167">
        <f>IF(AZ336=5,G336,0)</f>
        <v>0</v>
      </c>
      <c r="CA336" s="202">
        <v>1</v>
      </c>
      <c r="CB336" s="202">
        <v>7</v>
      </c>
      <c r="CZ336" s="167">
        <v>2.7699999999999999E-3</v>
      </c>
    </row>
    <row r="337" spans="1:104" x14ac:dyDescent="0.2">
      <c r="A337" s="203"/>
      <c r="B337" s="209"/>
      <c r="C337" s="210" t="s">
        <v>471</v>
      </c>
      <c r="D337" s="211"/>
      <c r="E337" s="212">
        <v>5.5</v>
      </c>
      <c r="F337" s="213"/>
      <c r="G337" s="214"/>
      <c r="M337" s="208" t="s">
        <v>471</v>
      </c>
      <c r="O337" s="195"/>
    </row>
    <row r="338" spans="1:104" x14ac:dyDescent="0.2">
      <c r="A338" s="196">
        <v>100</v>
      </c>
      <c r="B338" s="197" t="s">
        <v>472</v>
      </c>
      <c r="C338" s="198" t="s">
        <v>473</v>
      </c>
      <c r="D338" s="199" t="s">
        <v>121</v>
      </c>
      <c r="E338" s="200">
        <v>4</v>
      </c>
      <c r="F338" s="200">
        <v>0</v>
      </c>
      <c r="G338" s="201">
        <f>E338*F338</f>
        <v>0</v>
      </c>
      <c r="O338" s="195">
        <v>2</v>
      </c>
      <c r="AA338" s="167">
        <v>1</v>
      </c>
      <c r="AB338" s="167">
        <v>7</v>
      </c>
      <c r="AC338" s="167">
        <v>7</v>
      </c>
      <c r="AZ338" s="167">
        <v>2</v>
      </c>
      <c r="BA338" s="167">
        <f>IF(AZ338=1,G338,0)</f>
        <v>0</v>
      </c>
      <c r="BB338" s="167">
        <f>IF(AZ338=2,G338,0)</f>
        <v>0</v>
      </c>
      <c r="BC338" s="167">
        <f>IF(AZ338=3,G338,0)</f>
        <v>0</v>
      </c>
      <c r="BD338" s="167">
        <f>IF(AZ338=4,G338,0)</f>
        <v>0</v>
      </c>
      <c r="BE338" s="167">
        <f>IF(AZ338=5,G338,0)</f>
        <v>0</v>
      </c>
      <c r="CA338" s="202">
        <v>1</v>
      </c>
      <c r="CB338" s="202">
        <v>7</v>
      </c>
      <c r="CZ338" s="167">
        <v>2.0699999999999998E-3</v>
      </c>
    </row>
    <row r="339" spans="1:104" x14ac:dyDescent="0.2">
      <c r="A339" s="196">
        <v>101</v>
      </c>
      <c r="B339" s="197" t="s">
        <v>474</v>
      </c>
      <c r="C339" s="198" t="s">
        <v>475</v>
      </c>
      <c r="D339" s="199" t="s">
        <v>97</v>
      </c>
      <c r="E339" s="200">
        <v>8</v>
      </c>
      <c r="F339" s="200">
        <v>0</v>
      </c>
      <c r="G339" s="201">
        <f>E339*F339</f>
        <v>0</v>
      </c>
      <c r="O339" s="195">
        <v>2</v>
      </c>
      <c r="AA339" s="167">
        <v>3</v>
      </c>
      <c r="AB339" s="167">
        <v>7</v>
      </c>
      <c r="AC339" s="167">
        <v>7643110</v>
      </c>
      <c r="AZ339" s="167">
        <v>2</v>
      </c>
      <c r="BA339" s="167">
        <f>IF(AZ339=1,G339,0)</f>
        <v>0</v>
      </c>
      <c r="BB339" s="167">
        <f>IF(AZ339=2,G339,0)</f>
        <v>0</v>
      </c>
      <c r="BC339" s="167">
        <f>IF(AZ339=3,G339,0)</f>
        <v>0</v>
      </c>
      <c r="BD339" s="167">
        <f>IF(AZ339=4,G339,0)</f>
        <v>0</v>
      </c>
      <c r="BE339" s="167">
        <f>IF(AZ339=5,G339,0)</f>
        <v>0</v>
      </c>
      <c r="CA339" s="202">
        <v>3</v>
      </c>
      <c r="CB339" s="202">
        <v>7</v>
      </c>
      <c r="CZ339" s="167">
        <v>2.1000000000000001E-4</v>
      </c>
    </row>
    <row r="340" spans="1:104" x14ac:dyDescent="0.2">
      <c r="A340" s="196">
        <v>102</v>
      </c>
      <c r="B340" s="197" t="s">
        <v>476</v>
      </c>
      <c r="C340" s="198" t="s">
        <v>477</v>
      </c>
      <c r="D340" s="199" t="s">
        <v>61</v>
      </c>
      <c r="E340" s="200"/>
      <c r="F340" s="200">
        <v>0</v>
      </c>
      <c r="G340" s="201">
        <f>E340*F340</f>
        <v>0</v>
      </c>
      <c r="O340" s="195">
        <v>2</v>
      </c>
      <c r="AA340" s="167">
        <v>7</v>
      </c>
      <c r="AB340" s="167">
        <v>1002</v>
      </c>
      <c r="AC340" s="167">
        <v>5</v>
      </c>
      <c r="AZ340" s="167">
        <v>2</v>
      </c>
      <c r="BA340" s="167">
        <f>IF(AZ340=1,G340,0)</f>
        <v>0</v>
      </c>
      <c r="BB340" s="167">
        <f>IF(AZ340=2,G340,0)</f>
        <v>0</v>
      </c>
      <c r="BC340" s="167">
        <f>IF(AZ340=3,G340,0)</f>
        <v>0</v>
      </c>
      <c r="BD340" s="167">
        <f>IF(AZ340=4,G340,0)</f>
        <v>0</v>
      </c>
      <c r="BE340" s="167">
        <f>IF(AZ340=5,G340,0)</f>
        <v>0</v>
      </c>
      <c r="CA340" s="202">
        <v>7</v>
      </c>
      <c r="CB340" s="202">
        <v>1002</v>
      </c>
      <c r="CZ340" s="167">
        <v>0</v>
      </c>
    </row>
    <row r="341" spans="1:104" x14ac:dyDescent="0.2">
      <c r="A341" s="215"/>
      <c r="B341" s="216" t="s">
        <v>74</v>
      </c>
      <c r="C341" s="217" t="str">
        <f>CONCATENATE(B332," ",C332)</f>
        <v>764 Konstrukce klempířské</v>
      </c>
      <c r="D341" s="218"/>
      <c r="E341" s="219"/>
      <c r="F341" s="220"/>
      <c r="G341" s="221">
        <f>SUM(G332:G340)</f>
        <v>0</v>
      </c>
      <c r="O341" s="195">
        <v>4</v>
      </c>
      <c r="BA341" s="222">
        <f>SUM(BA332:BA340)</f>
        <v>0</v>
      </c>
      <c r="BB341" s="222">
        <f>SUM(BB332:BB340)</f>
        <v>0</v>
      </c>
      <c r="BC341" s="222">
        <f>SUM(BC332:BC340)</f>
        <v>0</v>
      </c>
      <c r="BD341" s="222">
        <f>SUM(BD332:BD340)</f>
        <v>0</v>
      </c>
      <c r="BE341" s="222">
        <f>SUM(BE332:BE340)</f>
        <v>0</v>
      </c>
    </row>
    <row r="342" spans="1:104" x14ac:dyDescent="0.2">
      <c r="A342" s="188" t="s">
        <v>72</v>
      </c>
      <c r="B342" s="189" t="s">
        <v>478</v>
      </c>
      <c r="C342" s="190" t="s">
        <v>479</v>
      </c>
      <c r="D342" s="191"/>
      <c r="E342" s="192"/>
      <c r="F342" s="192"/>
      <c r="G342" s="193"/>
      <c r="H342" s="194"/>
      <c r="I342" s="194"/>
      <c r="O342" s="195">
        <v>1</v>
      </c>
    </row>
    <row r="343" spans="1:104" ht="22.5" x14ac:dyDescent="0.2">
      <c r="A343" s="196">
        <v>103</v>
      </c>
      <c r="B343" s="197" t="s">
        <v>480</v>
      </c>
      <c r="C343" s="198" t="s">
        <v>481</v>
      </c>
      <c r="D343" s="199" t="s">
        <v>97</v>
      </c>
      <c r="E343" s="200">
        <v>41.4</v>
      </c>
      <c r="F343" s="200">
        <v>0</v>
      </c>
      <c r="G343" s="201">
        <f>E343*F343</f>
        <v>0</v>
      </c>
      <c r="O343" s="195">
        <v>2</v>
      </c>
      <c r="AA343" s="167">
        <v>1</v>
      </c>
      <c r="AB343" s="167">
        <v>7</v>
      </c>
      <c r="AC343" s="167">
        <v>7</v>
      </c>
      <c r="AZ343" s="167">
        <v>2</v>
      </c>
      <c r="BA343" s="167">
        <f>IF(AZ343=1,G343,0)</f>
        <v>0</v>
      </c>
      <c r="BB343" s="167">
        <f>IF(AZ343=2,G343,0)</f>
        <v>0</v>
      </c>
      <c r="BC343" s="167">
        <f>IF(AZ343=3,G343,0)</f>
        <v>0</v>
      </c>
      <c r="BD343" s="167">
        <f>IF(AZ343=4,G343,0)</f>
        <v>0</v>
      </c>
      <c r="BE343" s="167">
        <f>IF(AZ343=5,G343,0)</f>
        <v>0</v>
      </c>
      <c r="CA343" s="202">
        <v>1</v>
      </c>
      <c r="CB343" s="202">
        <v>7</v>
      </c>
      <c r="CZ343" s="167">
        <v>1.8000000000000001E-4</v>
      </c>
    </row>
    <row r="344" spans="1:104" x14ac:dyDescent="0.2">
      <c r="A344" s="203"/>
      <c r="B344" s="209"/>
      <c r="C344" s="210" t="s">
        <v>482</v>
      </c>
      <c r="D344" s="211"/>
      <c r="E344" s="212">
        <v>0</v>
      </c>
      <c r="F344" s="213"/>
      <c r="G344" s="214"/>
      <c r="M344" s="208" t="s">
        <v>482</v>
      </c>
      <c r="O344" s="195"/>
    </row>
    <row r="345" spans="1:104" x14ac:dyDescent="0.2">
      <c r="A345" s="203"/>
      <c r="B345" s="209"/>
      <c r="C345" s="210" t="s">
        <v>483</v>
      </c>
      <c r="D345" s="211"/>
      <c r="E345" s="212">
        <v>41.4</v>
      </c>
      <c r="F345" s="213"/>
      <c r="G345" s="214"/>
      <c r="M345" s="208" t="s">
        <v>483</v>
      </c>
      <c r="O345" s="195"/>
    </row>
    <row r="346" spans="1:104" x14ac:dyDescent="0.2">
      <c r="A346" s="196">
        <v>104</v>
      </c>
      <c r="B346" s="197" t="s">
        <v>484</v>
      </c>
      <c r="C346" s="198" t="s">
        <v>485</v>
      </c>
      <c r="D346" s="199" t="s">
        <v>203</v>
      </c>
      <c r="E346" s="200">
        <v>2</v>
      </c>
      <c r="F346" s="200">
        <v>0</v>
      </c>
      <c r="G346" s="201">
        <f>E346*F346</f>
        <v>0</v>
      </c>
      <c r="O346" s="195">
        <v>2</v>
      </c>
      <c r="AA346" s="167">
        <v>1</v>
      </c>
      <c r="AB346" s="167">
        <v>7</v>
      </c>
      <c r="AC346" s="167">
        <v>7</v>
      </c>
      <c r="AZ346" s="167">
        <v>2</v>
      </c>
      <c r="BA346" s="167">
        <f>IF(AZ346=1,G346,0)</f>
        <v>0</v>
      </c>
      <c r="BB346" s="167">
        <f>IF(AZ346=2,G346,0)</f>
        <v>0</v>
      </c>
      <c r="BC346" s="167">
        <f>IF(AZ346=3,G346,0)</f>
        <v>0</v>
      </c>
      <c r="BD346" s="167">
        <f>IF(AZ346=4,G346,0)</f>
        <v>0</v>
      </c>
      <c r="BE346" s="167">
        <f>IF(AZ346=5,G346,0)</f>
        <v>0</v>
      </c>
      <c r="CA346" s="202">
        <v>1</v>
      </c>
      <c r="CB346" s="202">
        <v>7</v>
      </c>
      <c r="CZ346" s="167">
        <v>2.1700000000000001E-3</v>
      </c>
    </row>
    <row r="347" spans="1:104" x14ac:dyDescent="0.2">
      <c r="A347" s="196">
        <v>105</v>
      </c>
      <c r="B347" s="197" t="s">
        <v>486</v>
      </c>
      <c r="C347" s="198" t="s">
        <v>487</v>
      </c>
      <c r="D347" s="199" t="s">
        <v>203</v>
      </c>
      <c r="E347" s="200">
        <v>10</v>
      </c>
      <c r="F347" s="200">
        <v>0</v>
      </c>
      <c r="G347" s="201">
        <f>E347*F347</f>
        <v>0</v>
      </c>
      <c r="O347" s="195">
        <v>2</v>
      </c>
      <c r="AA347" s="167">
        <v>1</v>
      </c>
      <c r="AB347" s="167">
        <v>7</v>
      </c>
      <c r="AC347" s="167">
        <v>7</v>
      </c>
      <c r="AZ347" s="167">
        <v>2</v>
      </c>
      <c r="BA347" s="167">
        <f>IF(AZ347=1,G347,0)</f>
        <v>0</v>
      </c>
      <c r="BB347" s="167">
        <f>IF(AZ347=2,G347,0)</f>
        <v>0</v>
      </c>
      <c r="BC347" s="167">
        <f>IF(AZ347=3,G347,0)</f>
        <v>0</v>
      </c>
      <c r="BD347" s="167">
        <f>IF(AZ347=4,G347,0)</f>
        <v>0</v>
      </c>
      <c r="BE347" s="167">
        <f>IF(AZ347=5,G347,0)</f>
        <v>0</v>
      </c>
      <c r="CA347" s="202">
        <v>1</v>
      </c>
      <c r="CB347" s="202">
        <v>7</v>
      </c>
      <c r="CZ347" s="167">
        <v>0</v>
      </c>
    </row>
    <row r="348" spans="1:104" x14ac:dyDescent="0.2">
      <c r="A348" s="203"/>
      <c r="B348" s="209"/>
      <c r="C348" s="210" t="s">
        <v>87</v>
      </c>
      <c r="D348" s="211"/>
      <c r="E348" s="212">
        <v>1</v>
      </c>
      <c r="F348" s="213"/>
      <c r="G348" s="214"/>
      <c r="M348" s="208" t="s">
        <v>87</v>
      </c>
      <c r="O348" s="195"/>
    </row>
    <row r="349" spans="1:104" x14ac:dyDescent="0.2">
      <c r="A349" s="203"/>
      <c r="B349" s="209"/>
      <c r="C349" s="210" t="s">
        <v>204</v>
      </c>
      <c r="D349" s="211"/>
      <c r="E349" s="212">
        <v>1</v>
      </c>
      <c r="F349" s="213"/>
      <c r="G349" s="214"/>
      <c r="M349" s="208" t="s">
        <v>204</v>
      </c>
      <c r="O349" s="195"/>
    </row>
    <row r="350" spans="1:104" x14ac:dyDescent="0.2">
      <c r="A350" s="203"/>
      <c r="B350" s="209"/>
      <c r="C350" s="210" t="s">
        <v>205</v>
      </c>
      <c r="D350" s="211"/>
      <c r="E350" s="212">
        <v>1</v>
      </c>
      <c r="F350" s="213"/>
      <c r="G350" s="214"/>
      <c r="M350" s="208" t="s">
        <v>205</v>
      </c>
      <c r="O350" s="195"/>
    </row>
    <row r="351" spans="1:104" x14ac:dyDescent="0.2">
      <c r="A351" s="203"/>
      <c r="B351" s="209"/>
      <c r="C351" s="210" t="s">
        <v>488</v>
      </c>
      <c r="D351" s="211"/>
      <c r="E351" s="212">
        <v>7</v>
      </c>
      <c r="F351" s="213"/>
      <c r="G351" s="214"/>
      <c r="M351" s="208" t="s">
        <v>488</v>
      </c>
      <c r="O351" s="195"/>
    </row>
    <row r="352" spans="1:104" x14ac:dyDescent="0.2">
      <c r="A352" s="196">
        <v>106</v>
      </c>
      <c r="B352" s="197" t="s">
        <v>489</v>
      </c>
      <c r="C352" s="198" t="s">
        <v>490</v>
      </c>
      <c r="D352" s="199" t="s">
        <v>203</v>
      </c>
      <c r="E352" s="200">
        <v>4</v>
      </c>
      <c r="F352" s="200">
        <v>0</v>
      </c>
      <c r="G352" s="201">
        <f>E352*F352</f>
        <v>0</v>
      </c>
      <c r="O352" s="195">
        <v>2</v>
      </c>
      <c r="AA352" s="167">
        <v>1</v>
      </c>
      <c r="AB352" s="167">
        <v>7</v>
      </c>
      <c r="AC352" s="167">
        <v>7</v>
      </c>
      <c r="AZ352" s="167">
        <v>2</v>
      </c>
      <c r="BA352" s="167">
        <f>IF(AZ352=1,G352,0)</f>
        <v>0</v>
      </c>
      <c r="BB352" s="167">
        <f>IF(AZ352=2,G352,0)</f>
        <v>0</v>
      </c>
      <c r="BC352" s="167">
        <f>IF(AZ352=3,G352,0)</f>
        <v>0</v>
      </c>
      <c r="BD352" s="167">
        <f>IF(AZ352=4,G352,0)</f>
        <v>0</v>
      </c>
      <c r="BE352" s="167">
        <f>IF(AZ352=5,G352,0)</f>
        <v>0</v>
      </c>
      <c r="CA352" s="202">
        <v>1</v>
      </c>
      <c r="CB352" s="202">
        <v>7</v>
      </c>
      <c r="CZ352" s="167">
        <v>0</v>
      </c>
    </row>
    <row r="353" spans="1:104" x14ac:dyDescent="0.2">
      <c r="A353" s="203"/>
      <c r="B353" s="209"/>
      <c r="C353" s="210" t="s">
        <v>491</v>
      </c>
      <c r="D353" s="211"/>
      <c r="E353" s="212">
        <v>2</v>
      </c>
      <c r="F353" s="213"/>
      <c r="G353" s="214"/>
      <c r="M353" s="208" t="s">
        <v>491</v>
      </c>
      <c r="O353" s="195"/>
    </row>
    <row r="354" spans="1:104" x14ac:dyDescent="0.2">
      <c r="A354" s="203"/>
      <c r="B354" s="209"/>
      <c r="C354" s="210" t="s">
        <v>492</v>
      </c>
      <c r="D354" s="211"/>
      <c r="E354" s="212">
        <v>1</v>
      </c>
      <c r="F354" s="213"/>
      <c r="G354" s="214"/>
      <c r="M354" s="208" t="s">
        <v>492</v>
      </c>
      <c r="O354" s="195"/>
    </row>
    <row r="355" spans="1:104" x14ac:dyDescent="0.2">
      <c r="A355" s="203"/>
      <c r="B355" s="209"/>
      <c r="C355" s="210" t="s">
        <v>493</v>
      </c>
      <c r="D355" s="211"/>
      <c r="E355" s="212">
        <v>1</v>
      </c>
      <c r="F355" s="213"/>
      <c r="G355" s="214"/>
      <c r="M355" s="208" t="s">
        <v>493</v>
      </c>
      <c r="O355" s="195"/>
    </row>
    <row r="356" spans="1:104" x14ac:dyDescent="0.2">
      <c r="A356" s="196">
        <v>107</v>
      </c>
      <c r="B356" s="197" t="s">
        <v>494</v>
      </c>
      <c r="C356" s="198" t="s">
        <v>495</v>
      </c>
      <c r="D356" s="199" t="s">
        <v>203</v>
      </c>
      <c r="E356" s="200">
        <v>5</v>
      </c>
      <c r="F356" s="200">
        <v>0</v>
      </c>
      <c r="G356" s="201">
        <f>E356*F356</f>
        <v>0</v>
      </c>
      <c r="O356" s="195">
        <v>2</v>
      </c>
      <c r="AA356" s="167">
        <v>1</v>
      </c>
      <c r="AB356" s="167">
        <v>7</v>
      </c>
      <c r="AC356" s="167">
        <v>7</v>
      </c>
      <c r="AZ356" s="167">
        <v>2</v>
      </c>
      <c r="BA356" s="167">
        <f>IF(AZ356=1,G356,0)</f>
        <v>0</v>
      </c>
      <c r="BB356" s="167">
        <f>IF(AZ356=2,G356,0)</f>
        <v>0</v>
      </c>
      <c r="BC356" s="167">
        <f>IF(AZ356=3,G356,0)</f>
        <v>0</v>
      </c>
      <c r="BD356" s="167">
        <f>IF(AZ356=4,G356,0)</f>
        <v>0</v>
      </c>
      <c r="BE356" s="167">
        <f>IF(AZ356=5,G356,0)</f>
        <v>0</v>
      </c>
      <c r="CA356" s="202">
        <v>1</v>
      </c>
      <c r="CB356" s="202">
        <v>7</v>
      </c>
      <c r="CZ356" s="167">
        <v>0</v>
      </c>
    </row>
    <row r="357" spans="1:104" x14ac:dyDescent="0.2">
      <c r="A357" s="203"/>
      <c r="B357" s="209"/>
      <c r="C357" s="210" t="s">
        <v>496</v>
      </c>
      <c r="D357" s="211"/>
      <c r="E357" s="212">
        <v>5</v>
      </c>
      <c r="F357" s="213"/>
      <c r="G357" s="214"/>
      <c r="M357" s="208" t="s">
        <v>496</v>
      </c>
      <c r="O357" s="195"/>
    </row>
    <row r="358" spans="1:104" x14ac:dyDescent="0.2">
      <c r="A358" s="196">
        <v>108</v>
      </c>
      <c r="B358" s="197" t="s">
        <v>497</v>
      </c>
      <c r="C358" s="198" t="s">
        <v>498</v>
      </c>
      <c r="D358" s="199" t="s">
        <v>249</v>
      </c>
      <c r="E358" s="200">
        <v>1</v>
      </c>
      <c r="F358" s="200">
        <v>0</v>
      </c>
      <c r="G358" s="201">
        <f>E358*F358</f>
        <v>0</v>
      </c>
      <c r="O358" s="195">
        <v>2</v>
      </c>
      <c r="AA358" s="167">
        <v>1</v>
      </c>
      <c r="AB358" s="167">
        <v>7</v>
      </c>
      <c r="AC358" s="167">
        <v>7</v>
      </c>
      <c r="AZ358" s="167">
        <v>2</v>
      </c>
      <c r="BA358" s="167">
        <f>IF(AZ358=1,G358,0)</f>
        <v>0</v>
      </c>
      <c r="BB358" s="167">
        <f>IF(AZ358=2,G358,0)</f>
        <v>0</v>
      </c>
      <c r="BC358" s="167">
        <f>IF(AZ358=3,G358,0)</f>
        <v>0</v>
      </c>
      <c r="BD358" s="167">
        <f>IF(AZ358=4,G358,0)</f>
        <v>0</v>
      </c>
      <c r="BE358" s="167">
        <f>IF(AZ358=5,G358,0)</f>
        <v>0</v>
      </c>
      <c r="CA358" s="202">
        <v>1</v>
      </c>
      <c r="CB358" s="202">
        <v>7</v>
      </c>
      <c r="CZ358" s="167">
        <v>0</v>
      </c>
    </row>
    <row r="359" spans="1:104" ht="22.5" x14ac:dyDescent="0.2">
      <c r="A359" s="196">
        <v>109</v>
      </c>
      <c r="B359" s="197" t="s">
        <v>499</v>
      </c>
      <c r="C359" s="198" t="s">
        <v>500</v>
      </c>
      <c r="D359" s="199" t="s">
        <v>249</v>
      </c>
      <c r="E359" s="200">
        <v>6</v>
      </c>
      <c r="F359" s="200">
        <v>0</v>
      </c>
      <c r="G359" s="201">
        <f>E359*F359</f>
        <v>0</v>
      </c>
      <c r="O359" s="195">
        <v>2</v>
      </c>
      <c r="AA359" s="167">
        <v>1</v>
      </c>
      <c r="AB359" s="167">
        <v>7</v>
      </c>
      <c r="AC359" s="167">
        <v>7</v>
      </c>
      <c r="AZ359" s="167">
        <v>2</v>
      </c>
      <c r="BA359" s="167">
        <f>IF(AZ359=1,G359,0)</f>
        <v>0</v>
      </c>
      <c r="BB359" s="167">
        <f>IF(AZ359=2,G359,0)</f>
        <v>0</v>
      </c>
      <c r="BC359" s="167">
        <f>IF(AZ359=3,G359,0)</f>
        <v>0</v>
      </c>
      <c r="BD359" s="167">
        <f>IF(AZ359=4,G359,0)</f>
        <v>0</v>
      </c>
      <c r="BE359" s="167">
        <f>IF(AZ359=5,G359,0)</f>
        <v>0</v>
      </c>
      <c r="CA359" s="202">
        <v>1</v>
      </c>
      <c r="CB359" s="202">
        <v>7</v>
      </c>
      <c r="CZ359" s="167">
        <v>0</v>
      </c>
    </row>
    <row r="360" spans="1:104" x14ac:dyDescent="0.2">
      <c r="A360" s="196">
        <v>110</v>
      </c>
      <c r="B360" s="197" t="s">
        <v>501</v>
      </c>
      <c r="C360" s="198" t="s">
        <v>502</v>
      </c>
      <c r="D360" s="199" t="s">
        <v>203</v>
      </c>
      <c r="E360" s="200">
        <v>1</v>
      </c>
      <c r="F360" s="200">
        <v>0</v>
      </c>
      <c r="G360" s="201">
        <f>E360*F360</f>
        <v>0</v>
      </c>
      <c r="O360" s="195">
        <v>2</v>
      </c>
      <c r="AA360" s="167">
        <v>1</v>
      </c>
      <c r="AB360" s="167">
        <v>7</v>
      </c>
      <c r="AC360" s="167">
        <v>7</v>
      </c>
      <c r="AZ360" s="167">
        <v>2</v>
      </c>
      <c r="BA360" s="167">
        <f>IF(AZ360=1,G360,0)</f>
        <v>0</v>
      </c>
      <c r="BB360" s="167">
        <f>IF(AZ360=2,G360,0)</f>
        <v>0</v>
      </c>
      <c r="BC360" s="167">
        <f>IF(AZ360=3,G360,0)</f>
        <v>0</v>
      </c>
      <c r="BD360" s="167">
        <f>IF(AZ360=4,G360,0)</f>
        <v>0</v>
      </c>
      <c r="BE360" s="167">
        <f>IF(AZ360=5,G360,0)</f>
        <v>0</v>
      </c>
      <c r="CA360" s="202">
        <v>1</v>
      </c>
      <c r="CB360" s="202">
        <v>7</v>
      </c>
      <c r="CZ360" s="167">
        <v>0</v>
      </c>
    </row>
    <row r="361" spans="1:104" x14ac:dyDescent="0.2">
      <c r="A361" s="196">
        <v>111</v>
      </c>
      <c r="B361" s="197" t="s">
        <v>503</v>
      </c>
      <c r="C361" s="198" t="s">
        <v>504</v>
      </c>
      <c r="D361" s="199" t="s">
        <v>203</v>
      </c>
      <c r="E361" s="200">
        <v>1</v>
      </c>
      <c r="F361" s="200">
        <v>0</v>
      </c>
      <c r="G361" s="201">
        <f>E361*F361</f>
        <v>0</v>
      </c>
      <c r="O361" s="195">
        <v>2</v>
      </c>
      <c r="AA361" s="167">
        <v>3</v>
      </c>
      <c r="AB361" s="167">
        <v>7</v>
      </c>
      <c r="AC361" s="167">
        <v>54914671</v>
      </c>
      <c r="AZ361" s="167">
        <v>2</v>
      </c>
      <c r="BA361" s="167">
        <f>IF(AZ361=1,G361,0)</f>
        <v>0</v>
      </c>
      <c r="BB361" s="167">
        <f>IF(AZ361=2,G361,0)</f>
        <v>0</v>
      </c>
      <c r="BC361" s="167">
        <f>IF(AZ361=3,G361,0)</f>
        <v>0</v>
      </c>
      <c r="BD361" s="167">
        <f>IF(AZ361=4,G361,0)</f>
        <v>0</v>
      </c>
      <c r="BE361" s="167">
        <f>IF(AZ361=5,G361,0)</f>
        <v>0</v>
      </c>
      <c r="CA361" s="202">
        <v>3</v>
      </c>
      <c r="CB361" s="202">
        <v>7</v>
      </c>
      <c r="CZ361" s="167">
        <v>1.67E-3</v>
      </c>
    </row>
    <row r="362" spans="1:104" x14ac:dyDescent="0.2">
      <c r="A362" s="196">
        <v>112</v>
      </c>
      <c r="B362" s="197" t="s">
        <v>505</v>
      </c>
      <c r="C362" s="198" t="s">
        <v>506</v>
      </c>
      <c r="D362" s="199" t="s">
        <v>203</v>
      </c>
      <c r="E362" s="200">
        <v>1</v>
      </c>
      <c r="F362" s="200">
        <v>0</v>
      </c>
      <c r="G362" s="201">
        <f>E362*F362</f>
        <v>0</v>
      </c>
      <c r="O362" s="195">
        <v>2</v>
      </c>
      <c r="AA362" s="167">
        <v>3</v>
      </c>
      <c r="AB362" s="167">
        <v>0</v>
      </c>
      <c r="AC362" s="167">
        <v>61110379</v>
      </c>
      <c r="AZ362" s="167">
        <v>2</v>
      </c>
      <c r="BA362" s="167">
        <f>IF(AZ362=1,G362,0)</f>
        <v>0</v>
      </c>
      <c r="BB362" s="167">
        <f>IF(AZ362=2,G362,0)</f>
        <v>0</v>
      </c>
      <c r="BC362" s="167">
        <f>IF(AZ362=3,G362,0)</f>
        <v>0</v>
      </c>
      <c r="BD362" s="167">
        <f>IF(AZ362=4,G362,0)</f>
        <v>0</v>
      </c>
      <c r="BE362" s="167">
        <f>IF(AZ362=5,G362,0)</f>
        <v>0</v>
      </c>
      <c r="CA362" s="202">
        <v>3</v>
      </c>
      <c r="CB362" s="202">
        <v>0</v>
      </c>
      <c r="CZ362" s="167">
        <v>4.4999999999999998E-2</v>
      </c>
    </row>
    <row r="363" spans="1:104" x14ac:dyDescent="0.2">
      <c r="A363" s="196">
        <v>113</v>
      </c>
      <c r="B363" s="197" t="s">
        <v>507</v>
      </c>
      <c r="C363" s="198" t="s">
        <v>508</v>
      </c>
      <c r="D363" s="199" t="s">
        <v>203</v>
      </c>
      <c r="E363" s="200">
        <v>1</v>
      </c>
      <c r="F363" s="200">
        <v>0</v>
      </c>
      <c r="G363" s="201">
        <f>E363*F363</f>
        <v>0</v>
      </c>
      <c r="O363" s="195">
        <v>2</v>
      </c>
      <c r="AA363" s="167">
        <v>3</v>
      </c>
      <c r="AB363" s="167">
        <v>0</v>
      </c>
      <c r="AC363" s="167">
        <v>61110380</v>
      </c>
      <c r="AZ363" s="167">
        <v>2</v>
      </c>
      <c r="BA363" s="167">
        <f>IF(AZ363=1,G363,0)</f>
        <v>0</v>
      </c>
      <c r="BB363" s="167">
        <f>IF(AZ363=2,G363,0)</f>
        <v>0</v>
      </c>
      <c r="BC363" s="167">
        <f>IF(AZ363=3,G363,0)</f>
        <v>0</v>
      </c>
      <c r="BD363" s="167">
        <f>IF(AZ363=4,G363,0)</f>
        <v>0</v>
      </c>
      <c r="BE363" s="167">
        <f>IF(AZ363=5,G363,0)</f>
        <v>0</v>
      </c>
      <c r="CA363" s="202">
        <v>3</v>
      </c>
      <c r="CB363" s="202">
        <v>0</v>
      </c>
      <c r="CZ363" s="167">
        <v>4.4999999999999998E-2</v>
      </c>
    </row>
    <row r="364" spans="1:104" x14ac:dyDescent="0.2">
      <c r="A364" s="196">
        <v>114</v>
      </c>
      <c r="B364" s="197" t="s">
        <v>509</v>
      </c>
      <c r="C364" s="198" t="s">
        <v>510</v>
      </c>
      <c r="D364" s="199" t="s">
        <v>203</v>
      </c>
      <c r="E364" s="200">
        <v>2</v>
      </c>
      <c r="F364" s="200">
        <v>0</v>
      </c>
      <c r="G364" s="201">
        <f>E364*F364</f>
        <v>0</v>
      </c>
      <c r="O364" s="195">
        <v>2</v>
      </c>
      <c r="AA364" s="167">
        <v>3</v>
      </c>
      <c r="AB364" s="167">
        <v>7</v>
      </c>
      <c r="AC364" s="167">
        <v>61160101</v>
      </c>
      <c r="AZ364" s="167">
        <v>2</v>
      </c>
      <c r="BA364" s="167">
        <f>IF(AZ364=1,G364,0)</f>
        <v>0</v>
      </c>
      <c r="BB364" s="167">
        <f>IF(AZ364=2,G364,0)</f>
        <v>0</v>
      </c>
      <c r="BC364" s="167">
        <f>IF(AZ364=3,G364,0)</f>
        <v>0</v>
      </c>
      <c r="BD364" s="167">
        <f>IF(AZ364=4,G364,0)</f>
        <v>0</v>
      </c>
      <c r="BE364" s="167">
        <f>IF(AZ364=5,G364,0)</f>
        <v>0</v>
      </c>
      <c r="CA364" s="202">
        <v>3</v>
      </c>
      <c r="CB364" s="202">
        <v>7</v>
      </c>
      <c r="CZ364" s="167">
        <v>1.2999999999999999E-2</v>
      </c>
    </row>
    <row r="365" spans="1:104" x14ac:dyDescent="0.2">
      <c r="A365" s="203"/>
      <c r="B365" s="209"/>
      <c r="C365" s="210" t="s">
        <v>204</v>
      </c>
      <c r="D365" s="211"/>
      <c r="E365" s="212">
        <v>1</v>
      </c>
      <c r="F365" s="213"/>
      <c r="G365" s="214"/>
      <c r="M365" s="208" t="s">
        <v>204</v>
      </c>
      <c r="O365" s="195"/>
    </row>
    <row r="366" spans="1:104" x14ac:dyDescent="0.2">
      <c r="A366" s="203"/>
      <c r="B366" s="209"/>
      <c r="C366" s="210" t="s">
        <v>205</v>
      </c>
      <c r="D366" s="211"/>
      <c r="E366" s="212">
        <v>1</v>
      </c>
      <c r="F366" s="213"/>
      <c r="G366" s="214"/>
      <c r="M366" s="208" t="s">
        <v>205</v>
      </c>
      <c r="O366" s="195"/>
    </row>
    <row r="367" spans="1:104" x14ac:dyDescent="0.2">
      <c r="A367" s="196">
        <v>115</v>
      </c>
      <c r="B367" s="197" t="s">
        <v>511</v>
      </c>
      <c r="C367" s="198" t="s">
        <v>512</v>
      </c>
      <c r="D367" s="199" t="s">
        <v>203</v>
      </c>
      <c r="E367" s="200">
        <v>3</v>
      </c>
      <c r="F367" s="200">
        <v>0</v>
      </c>
      <c r="G367" s="201">
        <f>E367*F367</f>
        <v>0</v>
      </c>
      <c r="O367" s="195">
        <v>2</v>
      </c>
      <c r="AA367" s="167">
        <v>3</v>
      </c>
      <c r="AB367" s="167">
        <v>7</v>
      </c>
      <c r="AC367" s="167">
        <v>61160104</v>
      </c>
      <c r="AZ367" s="167">
        <v>2</v>
      </c>
      <c r="BA367" s="167">
        <f>IF(AZ367=1,G367,0)</f>
        <v>0</v>
      </c>
      <c r="BB367" s="167">
        <f>IF(AZ367=2,G367,0)</f>
        <v>0</v>
      </c>
      <c r="BC367" s="167">
        <f>IF(AZ367=3,G367,0)</f>
        <v>0</v>
      </c>
      <c r="BD367" s="167">
        <f>IF(AZ367=4,G367,0)</f>
        <v>0</v>
      </c>
      <c r="BE367" s="167">
        <f>IF(AZ367=5,G367,0)</f>
        <v>0</v>
      </c>
      <c r="CA367" s="202">
        <v>3</v>
      </c>
      <c r="CB367" s="202">
        <v>7</v>
      </c>
      <c r="CZ367" s="167">
        <v>1.7000000000000001E-2</v>
      </c>
    </row>
    <row r="368" spans="1:104" x14ac:dyDescent="0.2">
      <c r="A368" s="203"/>
      <c r="B368" s="209"/>
      <c r="C368" s="210" t="s">
        <v>513</v>
      </c>
      <c r="D368" s="211"/>
      <c r="E368" s="212">
        <v>1</v>
      </c>
      <c r="F368" s="213"/>
      <c r="G368" s="214"/>
      <c r="M368" s="208" t="s">
        <v>513</v>
      </c>
      <c r="O368" s="195"/>
    </row>
    <row r="369" spans="1:104" x14ac:dyDescent="0.2">
      <c r="A369" s="203"/>
      <c r="B369" s="209"/>
      <c r="C369" s="210" t="s">
        <v>492</v>
      </c>
      <c r="D369" s="211"/>
      <c r="E369" s="212">
        <v>1</v>
      </c>
      <c r="F369" s="213"/>
      <c r="G369" s="214"/>
      <c r="M369" s="208" t="s">
        <v>492</v>
      </c>
      <c r="O369" s="195"/>
    </row>
    <row r="370" spans="1:104" x14ac:dyDescent="0.2">
      <c r="A370" s="203"/>
      <c r="B370" s="209"/>
      <c r="C370" s="210" t="s">
        <v>493</v>
      </c>
      <c r="D370" s="211"/>
      <c r="E370" s="212">
        <v>1</v>
      </c>
      <c r="F370" s="213"/>
      <c r="G370" s="214"/>
      <c r="M370" s="208" t="s">
        <v>493</v>
      </c>
      <c r="O370" s="195"/>
    </row>
    <row r="371" spans="1:104" x14ac:dyDescent="0.2">
      <c r="A371" s="196">
        <v>116</v>
      </c>
      <c r="B371" s="197" t="s">
        <v>514</v>
      </c>
      <c r="C371" s="198" t="s">
        <v>515</v>
      </c>
      <c r="D371" s="199" t="s">
        <v>203</v>
      </c>
      <c r="E371" s="200">
        <v>1</v>
      </c>
      <c r="F371" s="200">
        <v>0</v>
      </c>
      <c r="G371" s="201">
        <f>E371*F371</f>
        <v>0</v>
      </c>
      <c r="O371" s="195">
        <v>2</v>
      </c>
      <c r="AA371" s="167">
        <v>3</v>
      </c>
      <c r="AB371" s="167">
        <v>7</v>
      </c>
      <c r="AC371" s="167">
        <v>61160603</v>
      </c>
      <c r="AZ371" s="167">
        <v>2</v>
      </c>
      <c r="BA371" s="167">
        <f>IF(AZ371=1,G371,0)</f>
        <v>0</v>
      </c>
      <c r="BB371" s="167">
        <f>IF(AZ371=2,G371,0)</f>
        <v>0</v>
      </c>
      <c r="BC371" s="167">
        <f>IF(AZ371=3,G371,0)</f>
        <v>0</v>
      </c>
      <c r="BD371" s="167">
        <f>IF(AZ371=4,G371,0)</f>
        <v>0</v>
      </c>
      <c r="BE371" s="167">
        <f>IF(AZ371=5,G371,0)</f>
        <v>0</v>
      </c>
      <c r="CA371" s="202">
        <v>3</v>
      </c>
      <c r="CB371" s="202">
        <v>7</v>
      </c>
      <c r="CZ371" s="167">
        <v>0.02</v>
      </c>
    </row>
    <row r="372" spans="1:104" x14ac:dyDescent="0.2">
      <c r="A372" s="203"/>
      <c r="B372" s="204"/>
      <c r="C372" s="205" t="s">
        <v>516</v>
      </c>
      <c r="D372" s="206"/>
      <c r="E372" s="206"/>
      <c r="F372" s="206"/>
      <c r="G372" s="207"/>
      <c r="L372" s="208" t="s">
        <v>516</v>
      </c>
      <c r="O372" s="195">
        <v>3</v>
      </c>
    </row>
    <row r="373" spans="1:104" x14ac:dyDescent="0.2">
      <c r="A373" s="203"/>
      <c r="B373" s="209"/>
      <c r="C373" s="210" t="s">
        <v>87</v>
      </c>
      <c r="D373" s="211"/>
      <c r="E373" s="212">
        <v>1</v>
      </c>
      <c r="F373" s="213"/>
      <c r="G373" s="214"/>
      <c r="M373" s="208" t="s">
        <v>87</v>
      </c>
      <c r="O373" s="195"/>
    </row>
    <row r="374" spans="1:104" x14ac:dyDescent="0.2">
      <c r="A374" s="196">
        <v>117</v>
      </c>
      <c r="B374" s="197" t="s">
        <v>517</v>
      </c>
      <c r="C374" s="198" t="s">
        <v>518</v>
      </c>
      <c r="D374" s="199" t="s">
        <v>203</v>
      </c>
      <c r="E374" s="200">
        <v>1</v>
      </c>
      <c r="F374" s="200">
        <v>0</v>
      </c>
      <c r="G374" s="201">
        <f>E374*F374</f>
        <v>0</v>
      </c>
      <c r="O374" s="195">
        <v>2</v>
      </c>
      <c r="AA374" s="167">
        <v>3</v>
      </c>
      <c r="AB374" s="167">
        <v>7</v>
      </c>
      <c r="AC374" s="167">
        <v>61160604</v>
      </c>
      <c r="AZ374" s="167">
        <v>2</v>
      </c>
      <c r="BA374" s="167">
        <f>IF(AZ374=1,G374,0)</f>
        <v>0</v>
      </c>
      <c r="BB374" s="167">
        <f>IF(AZ374=2,G374,0)</f>
        <v>0</v>
      </c>
      <c r="BC374" s="167">
        <f>IF(AZ374=3,G374,0)</f>
        <v>0</v>
      </c>
      <c r="BD374" s="167">
        <f>IF(AZ374=4,G374,0)</f>
        <v>0</v>
      </c>
      <c r="BE374" s="167">
        <f>IF(AZ374=5,G374,0)</f>
        <v>0</v>
      </c>
      <c r="CA374" s="202">
        <v>3</v>
      </c>
      <c r="CB374" s="202">
        <v>7</v>
      </c>
      <c r="CZ374" s="167">
        <v>2.1999999999999999E-2</v>
      </c>
    </row>
    <row r="375" spans="1:104" x14ac:dyDescent="0.2">
      <c r="A375" s="203"/>
      <c r="B375" s="204"/>
      <c r="C375" s="205" t="s">
        <v>516</v>
      </c>
      <c r="D375" s="206"/>
      <c r="E375" s="206"/>
      <c r="F375" s="206"/>
      <c r="G375" s="207"/>
      <c r="L375" s="208" t="s">
        <v>516</v>
      </c>
      <c r="O375" s="195">
        <v>3</v>
      </c>
    </row>
    <row r="376" spans="1:104" x14ac:dyDescent="0.2">
      <c r="A376" s="203"/>
      <c r="B376" s="209"/>
      <c r="C376" s="210" t="s">
        <v>513</v>
      </c>
      <c r="D376" s="211"/>
      <c r="E376" s="212">
        <v>1</v>
      </c>
      <c r="F376" s="213"/>
      <c r="G376" s="214"/>
      <c r="M376" s="208" t="s">
        <v>513</v>
      </c>
      <c r="O376" s="195"/>
    </row>
    <row r="377" spans="1:104" x14ac:dyDescent="0.2">
      <c r="A377" s="196">
        <v>118</v>
      </c>
      <c r="B377" s="197" t="s">
        <v>519</v>
      </c>
      <c r="C377" s="198" t="s">
        <v>520</v>
      </c>
      <c r="D377" s="199" t="s">
        <v>203</v>
      </c>
      <c r="E377" s="200">
        <v>7</v>
      </c>
      <c r="F377" s="200">
        <v>0</v>
      </c>
      <c r="G377" s="201">
        <f>E377*F377</f>
        <v>0</v>
      </c>
      <c r="O377" s="195">
        <v>2</v>
      </c>
      <c r="AA377" s="167">
        <v>3</v>
      </c>
      <c r="AB377" s="167">
        <v>7</v>
      </c>
      <c r="AC377" s="167">
        <v>61165172</v>
      </c>
      <c r="AZ377" s="167">
        <v>2</v>
      </c>
      <c r="BA377" s="167">
        <f>IF(AZ377=1,G377,0)</f>
        <v>0</v>
      </c>
      <c r="BB377" s="167">
        <f>IF(AZ377=2,G377,0)</f>
        <v>0</v>
      </c>
      <c r="BC377" s="167">
        <f>IF(AZ377=3,G377,0)</f>
        <v>0</v>
      </c>
      <c r="BD377" s="167">
        <f>IF(AZ377=4,G377,0)</f>
        <v>0</v>
      </c>
      <c r="BE377" s="167">
        <f>IF(AZ377=5,G377,0)</f>
        <v>0</v>
      </c>
      <c r="CA377" s="202">
        <v>3</v>
      </c>
      <c r="CB377" s="202">
        <v>7</v>
      </c>
      <c r="CZ377" s="167">
        <v>2.5000000000000001E-2</v>
      </c>
    </row>
    <row r="378" spans="1:104" x14ac:dyDescent="0.2">
      <c r="A378" s="196">
        <v>119</v>
      </c>
      <c r="B378" s="197" t="s">
        <v>521</v>
      </c>
      <c r="C378" s="198" t="s">
        <v>522</v>
      </c>
      <c r="D378" s="199" t="s">
        <v>203</v>
      </c>
      <c r="E378" s="200">
        <v>5</v>
      </c>
      <c r="F378" s="200">
        <v>0</v>
      </c>
      <c r="G378" s="201">
        <f>E378*F378</f>
        <v>0</v>
      </c>
      <c r="O378" s="195">
        <v>2</v>
      </c>
      <c r="AA378" s="167">
        <v>3</v>
      </c>
      <c r="AB378" s="167">
        <v>7</v>
      </c>
      <c r="AC378" s="167">
        <v>61165196</v>
      </c>
      <c r="AZ378" s="167">
        <v>2</v>
      </c>
      <c r="BA378" s="167">
        <f>IF(AZ378=1,G378,0)</f>
        <v>0</v>
      </c>
      <c r="BB378" s="167">
        <f>IF(AZ378=2,G378,0)</f>
        <v>0</v>
      </c>
      <c r="BC378" s="167">
        <f>IF(AZ378=3,G378,0)</f>
        <v>0</v>
      </c>
      <c r="BD378" s="167">
        <f>IF(AZ378=4,G378,0)</f>
        <v>0</v>
      </c>
      <c r="BE378" s="167">
        <f>IF(AZ378=5,G378,0)</f>
        <v>0</v>
      </c>
      <c r="CA378" s="202">
        <v>3</v>
      </c>
      <c r="CB378" s="202">
        <v>7</v>
      </c>
      <c r="CZ378" s="167">
        <v>4.7E-2</v>
      </c>
    </row>
    <row r="379" spans="1:104" x14ac:dyDescent="0.2">
      <c r="A379" s="196">
        <v>120</v>
      </c>
      <c r="B379" s="197" t="s">
        <v>523</v>
      </c>
      <c r="C379" s="198" t="s">
        <v>524</v>
      </c>
      <c r="D379" s="199" t="s">
        <v>203</v>
      </c>
      <c r="E379" s="200">
        <v>10</v>
      </c>
      <c r="F379" s="200">
        <v>0</v>
      </c>
      <c r="G379" s="201">
        <f>E379*F379</f>
        <v>0</v>
      </c>
      <c r="O379" s="195">
        <v>2</v>
      </c>
      <c r="AA379" s="167">
        <v>3</v>
      </c>
      <c r="AB379" s="167">
        <v>7</v>
      </c>
      <c r="AC379" s="167" t="s">
        <v>523</v>
      </c>
      <c r="AZ379" s="167">
        <v>2</v>
      </c>
      <c r="BA379" s="167">
        <f>IF(AZ379=1,G379,0)</f>
        <v>0</v>
      </c>
      <c r="BB379" s="167">
        <f>IF(AZ379=2,G379,0)</f>
        <v>0</v>
      </c>
      <c r="BC379" s="167">
        <f>IF(AZ379=3,G379,0)</f>
        <v>0</v>
      </c>
      <c r="BD379" s="167">
        <f>IF(AZ379=4,G379,0)</f>
        <v>0</v>
      </c>
      <c r="BE379" s="167">
        <f>IF(AZ379=5,G379,0)</f>
        <v>0</v>
      </c>
      <c r="CA379" s="202">
        <v>3</v>
      </c>
      <c r="CB379" s="202">
        <v>7</v>
      </c>
      <c r="CZ379" s="167">
        <v>4.7999999999999996E-3</v>
      </c>
    </row>
    <row r="380" spans="1:104" x14ac:dyDescent="0.2">
      <c r="A380" s="196">
        <v>121</v>
      </c>
      <c r="B380" s="197" t="s">
        <v>525</v>
      </c>
      <c r="C380" s="198" t="s">
        <v>526</v>
      </c>
      <c r="D380" s="199" t="s">
        <v>61</v>
      </c>
      <c r="E380" s="200"/>
      <c r="F380" s="200">
        <v>0</v>
      </c>
      <c r="G380" s="201">
        <f>E380*F380</f>
        <v>0</v>
      </c>
      <c r="O380" s="195">
        <v>2</v>
      </c>
      <c r="AA380" s="167">
        <v>7</v>
      </c>
      <c r="AB380" s="167">
        <v>1002</v>
      </c>
      <c r="AC380" s="167">
        <v>5</v>
      </c>
      <c r="AZ380" s="167">
        <v>2</v>
      </c>
      <c r="BA380" s="167">
        <f>IF(AZ380=1,G380,0)</f>
        <v>0</v>
      </c>
      <c r="BB380" s="167">
        <f>IF(AZ380=2,G380,0)</f>
        <v>0</v>
      </c>
      <c r="BC380" s="167">
        <f>IF(AZ380=3,G380,0)</f>
        <v>0</v>
      </c>
      <c r="BD380" s="167">
        <f>IF(AZ380=4,G380,0)</f>
        <v>0</v>
      </c>
      <c r="BE380" s="167">
        <f>IF(AZ380=5,G380,0)</f>
        <v>0</v>
      </c>
      <c r="CA380" s="202">
        <v>7</v>
      </c>
      <c r="CB380" s="202">
        <v>1002</v>
      </c>
      <c r="CZ380" s="167">
        <v>0</v>
      </c>
    </row>
    <row r="381" spans="1:104" x14ac:dyDescent="0.2">
      <c r="A381" s="215"/>
      <c r="B381" s="216" t="s">
        <v>74</v>
      </c>
      <c r="C381" s="217" t="str">
        <f>CONCATENATE(B342," ",C342)</f>
        <v>766 Konstrukce truhlářské</v>
      </c>
      <c r="D381" s="218"/>
      <c r="E381" s="219"/>
      <c r="F381" s="220"/>
      <c r="G381" s="221">
        <f>SUM(G342:G380)</f>
        <v>0</v>
      </c>
      <c r="O381" s="195">
        <v>4</v>
      </c>
      <c r="BA381" s="222">
        <f>SUM(BA342:BA380)</f>
        <v>0</v>
      </c>
      <c r="BB381" s="222">
        <f>SUM(BB342:BB380)</f>
        <v>0</v>
      </c>
      <c r="BC381" s="222">
        <f>SUM(BC342:BC380)</f>
        <v>0</v>
      </c>
      <c r="BD381" s="222">
        <f>SUM(BD342:BD380)</f>
        <v>0</v>
      </c>
      <c r="BE381" s="222">
        <f>SUM(BE342:BE380)</f>
        <v>0</v>
      </c>
    </row>
    <row r="382" spans="1:104" x14ac:dyDescent="0.2">
      <c r="A382" s="188" t="s">
        <v>72</v>
      </c>
      <c r="B382" s="189" t="s">
        <v>527</v>
      </c>
      <c r="C382" s="190" t="s">
        <v>528</v>
      </c>
      <c r="D382" s="191"/>
      <c r="E382" s="192"/>
      <c r="F382" s="192"/>
      <c r="G382" s="193"/>
      <c r="H382" s="194"/>
      <c r="I382" s="194"/>
      <c r="O382" s="195">
        <v>1</v>
      </c>
    </row>
    <row r="383" spans="1:104" x14ac:dyDescent="0.2">
      <c r="A383" s="196">
        <v>122</v>
      </c>
      <c r="B383" s="197" t="s">
        <v>529</v>
      </c>
      <c r="C383" s="198" t="s">
        <v>530</v>
      </c>
      <c r="D383" s="199" t="s">
        <v>121</v>
      </c>
      <c r="E383" s="200">
        <v>9.1999999999999993</v>
      </c>
      <c r="F383" s="200">
        <v>0</v>
      </c>
      <c r="G383" s="201">
        <f>E383*F383</f>
        <v>0</v>
      </c>
      <c r="O383" s="195">
        <v>2</v>
      </c>
      <c r="AA383" s="167">
        <v>1</v>
      </c>
      <c r="AB383" s="167">
        <v>7</v>
      </c>
      <c r="AC383" s="167">
        <v>7</v>
      </c>
      <c r="AZ383" s="167">
        <v>2</v>
      </c>
      <c r="BA383" s="167">
        <f>IF(AZ383=1,G383,0)</f>
        <v>0</v>
      </c>
      <c r="BB383" s="167">
        <f>IF(AZ383=2,G383,0)</f>
        <v>0</v>
      </c>
      <c r="BC383" s="167">
        <f>IF(AZ383=3,G383,0)</f>
        <v>0</v>
      </c>
      <c r="BD383" s="167">
        <f>IF(AZ383=4,G383,0)</f>
        <v>0</v>
      </c>
      <c r="BE383" s="167">
        <f>IF(AZ383=5,G383,0)</f>
        <v>0</v>
      </c>
      <c r="CA383" s="202">
        <v>1</v>
      </c>
      <c r="CB383" s="202">
        <v>7</v>
      </c>
      <c r="CZ383" s="167">
        <v>0</v>
      </c>
    </row>
    <row r="384" spans="1:104" x14ac:dyDescent="0.2">
      <c r="A384" s="196">
        <v>123</v>
      </c>
      <c r="B384" s="197" t="s">
        <v>531</v>
      </c>
      <c r="C384" s="198" t="s">
        <v>532</v>
      </c>
      <c r="D384" s="199" t="s">
        <v>85</v>
      </c>
      <c r="E384" s="200">
        <v>1</v>
      </c>
      <c r="F384" s="200">
        <v>0</v>
      </c>
      <c r="G384" s="201">
        <f>E384*F384</f>
        <v>0</v>
      </c>
      <c r="O384" s="195">
        <v>2</v>
      </c>
      <c r="AA384" s="167">
        <v>1</v>
      </c>
      <c r="AB384" s="167">
        <v>7</v>
      </c>
      <c r="AC384" s="167">
        <v>7</v>
      </c>
      <c r="AZ384" s="167">
        <v>2</v>
      </c>
      <c r="BA384" s="167">
        <f>IF(AZ384=1,G384,0)</f>
        <v>0</v>
      </c>
      <c r="BB384" s="167">
        <f>IF(AZ384=2,G384,0)</f>
        <v>0</v>
      </c>
      <c r="BC384" s="167">
        <f>IF(AZ384=3,G384,0)</f>
        <v>0</v>
      </c>
      <c r="BD384" s="167">
        <f>IF(AZ384=4,G384,0)</f>
        <v>0</v>
      </c>
      <c r="BE384" s="167">
        <f>IF(AZ384=5,G384,0)</f>
        <v>0</v>
      </c>
      <c r="CA384" s="202">
        <v>1</v>
      </c>
      <c r="CB384" s="202">
        <v>7</v>
      </c>
      <c r="CZ384" s="167">
        <v>0</v>
      </c>
    </row>
    <row r="385" spans="1:104" x14ac:dyDescent="0.2">
      <c r="A385" s="196">
        <v>124</v>
      </c>
      <c r="B385" s="197" t="s">
        <v>533</v>
      </c>
      <c r="C385" s="198" t="s">
        <v>534</v>
      </c>
      <c r="D385" s="199" t="s">
        <v>61</v>
      </c>
      <c r="E385" s="200"/>
      <c r="F385" s="200">
        <v>0</v>
      </c>
      <c r="G385" s="201">
        <f>E385*F385</f>
        <v>0</v>
      </c>
      <c r="O385" s="195">
        <v>2</v>
      </c>
      <c r="AA385" s="167">
        <v>7</v>
      </c>
      <c r="AB385" s="167">
        <v>1002</v>
      </c>
      <c r="AC385" s="167">
        <v>5</v>
      </c>
      <c r="AZ385" s="167">
        <v>2</v>
      </c>
      <c r="BA385" s="167">
        <f>IF(AZ385=1,G385,0)</f>
        <v>0</v>
      </c>
      <c r="BB385" s="167">
        <f>IF(AZ385=2,G385,0)</f>
        <v>0</v>
      </c>
      <c r="BC385" s="167">
        <f>IF(AZ385=3,G385,0)</f>
        <v>0</v>
      </c>
      <c r="BD385" s="167">
        <f>IF(AZ385=4,G385,0)</f>
        <v>0</v>
      </c>
      <c r="BE385" s="167">
        <f>IF(AZ385=5,G385,0)</f>
        <v>0</v>
      </c>
      <c r="CA385" s="202">
        <v>7</v>
      </c>
      <c r="CB385" s="202">
        <v>1002</v>
      </c>
      <c r="CZ385" s="167">
        <v>0</v>
      </c>
    </row>
    <row r="386" spans="1:104" x14ac:dyDescent="0.2">
      <c r="A386" s="215"/>
      <c r="B386" s="216" t="s">
        <v>74</v>
      </c>
      <c r="C386" s="217" t="str">
        <f>CONCATENATE(B382," ",C382)</f>
        <v>767 Konstrukce zámečnické</v>
      </c>
      <c r="D386" s="218"/>
      <c r="E386" s="219"/>
      <c r="F386" s="220"/>
      <c r="G386" s="221">
        <f>SUM(G382:G385)</f>
        <v>0</v>
      </c>
      <c r="O386" s="195">
        <v>4</v>
      </c>
      <c r="BA386" s="222">
        <f>SUM(BA382:BA385)</f>
        <v>0</v>
      </c>
      <c r="BB386" s="222">
        <f>SUM(BB382:BB385)</f>
        <v>0</v>
      </c>
      <c r="BC386" s="222">
        <f>SUM(BC382:BC385)</f>
        <v>0</v>
      </c>
      <c r="BD386" s="222">
        <f>SUM(BD382:BD385)</f>
        <v>0</v>
      </c>
      <c r="BE386" s="222">
        <f>SUM(BE382:BE385)</f>
        <v>0</v>
      </c>
    </row>
    <row r="387" spans="1:104" x14ac:dyDescent="0.2">
      <c r="A387" s="188" t="s">
        <v>72</v>
      </c>
      <c r="B387" s="189" t="s">
        <v>535</v>
      </c>
      <c r="C387" s="190" t="s">
        <v>536</v>
      </c>
      <c r="D387" s="191"/>
      <c r="E387" s="192"/>
      <c r="F387" s="192"/>
      <c r="G387" s="193"/>
      <c r="H387" s="194"/>
      <c r="I387" s="194"/>
      <c r="O387" s="195">
        <v>1</v>
      </c>
    </row>
    <row r="388" spans="1:104" x14ac:dyDescent="0.2">
      <c r="A388" s="196">
        <v>125</v>
      </c>
      <c r="B388" s="197" t="s">
        <v>537</v>
      </c>
      <c r="C388" s="198" t="s">
        <v>538</v>
      </c>
      <c r="D388" s="199" t="s">
        <v>203</v>
      </c>
      <c r="E388" s="200">
        <v>1</v>
      </c>
      <c r="F388" s="200">
        <v>0</v>
      </c>
      <c r="G388" s="201">
        <f>E388*F388</f>
        <v>0</v>
      </c>
      <c r="O388" s="195">
        <v>2</v>
      </c>
      <c r="AA388" s="167">
        <v>1</v>
      </c>
      <c r="AB388" s="167">
        <v>7</v>
      </c>
      <c r="AC388" s="167">
        <v>7</v>
      </c>
      <c r="AZ388" s="167">
        <v>2</v>
      </c>
      <c r="BA388" s="167">
        <f>IF(AZ388=1,G388,0)</f>
        <v>0</v>
      </c>
      <c r="BB388" s="167">
        <f>IF(AZ388=2,G388,0)</f>
        <v>0</v>
      </c>
      <c r="BC388" s="167">
        <f>IF(AZ388=3,G388,0)</f>
        <v>0</v>
      </c>
      <c r="BD388" s="167">
        <f>IF(AZ388=4,G388,0)</f>
        <v>0</v>
      </c>
      <c r="BE388" s="167">
        <f>IF(AZ388=5,G388,0)</f>
        <v>0</v>
      </c>
      <c r="CA388" s="202">
        <v>1</v>
      </c>
      <c r="CB388" s="202">
        <v>7</v>
      </c>
      <c r="CZ388" s="167">
        <v>0</v>
      </c>
    </row>
    <row r="389" spans="1:104" x14ac:dyDescent="0.2">
      <c r="A389" s="196">
        <v>126</v>
      </c>
      <c r="B389" s="197" t="s">
        <v>539</v>
      </c>
      <c r="C389" s="198" t="s">
        <v>540</v>
      </c>
      <c r="D389" s="199" t="s">
        <v>203</v>
      </c>
      <c r="E389" s="200">
        <v>1</v>
      </c>
      <c r="F389" s="200">
        <v>0</v>
      </c>
      <c r="G389" s="201">
        <f>E389*F389</f>
        <v>0</v>
      </c>
      <c r="O389" s="195">
        <v>2</v>
      </c>
      <c r="AA389" s="167">
        <v>1</v>
      </c>
      <c r="AB389" s="167">
        <v>7</v>
      </c>
      <c r="AC389" s="167">
        <v>7</v>
      </c>
      <c r="AZ389" s="167">
        <v>2</v>
      </c>
      <c r="BA389" s="167">
        <f>IF(AZ389=1,G389,0)</f>
        <v>0</v>
      </c>
      <c r="BB389" s="167">
        <f>IF(AZ389=2,G389,0)</f>
        <v>0</v>
      </c>
      <c r="BC389" s="167">
        <f>IF(AZ389=3,G389,0)</f>
        <v>0</v>
      </c>
      <c r="BD389" s="167">
        <f>IF(AZ389=4,G389,0)</f>
        <v>0</v>
      </c>
      <c r="BE389" s="167">
        <f>IF(AZ389=5,G389,0)</f>
        <v>0</v>
      </c>
      <c r="CA389" s="202">
        <v>1</v>
      </c>
      <c r="CB389" s="202">
        <v>7</v>
      </c>
      <c r="CZ389" s="167">
        <v>0</v>
      </c>
    </row>
    <row r="390" spans="1:104" ht="22.5" x14ac:dyDescent="0.2">
      <c r="A390" s="196">
        <v>127</v>
      </c>
      <c r="B390" s="197" t="s">
        <v>541</v>
      </c>
      <c r="C390" s="198" t="s">
        <v>542</v>
      </c>
      <c r="D390" s="199" t="s">
        <v>203</v>
      </c>
      <c r="E390" s="200">
        <v>2</v>
      </c>
      <c r="F390" s="200">
        <v>0</v>
      </c>
      <c r="G390" s="201">
        <f>E390*F390</f>
        <v>0</v>
      </c>
      <c r="O390" s="195">
        <v>2</v>
      </c>
      <c r="AA390" s="167">
        <v>1</v>
      </c>
      <c r="AB390" s="167">
        <v>7</v>
      </c>
      <c r="AC390" s="167">
        <v>7</v>
      </c>
      <c r="AZ390" s="167">
        <v>2</v>
      </c>
      <c r="BA390" s="167">
        <f>IF(AZ390=1,G390,0)</f>
        <v>0</v>
      </c>
      <c r="BB390" s="167">
        <f>IF(AZ390=2,G390,0)</f>
        <v>0</v>
      </c>
      <c r="BC390" s="167">
        <f>IF(AZ390=3,G390,0)</f>
        <v>0</v>
      </c>
      <c r="BD390" s="167">
        <f>IF(AZ390=4,G390,0)</f>
        <v>0</v>
      </c>
      <c r="BE390" s="167">
        <f>IF(AZ390=5,G390,0)</f>
        <v>0</v>
      </c>
      <c r="CA390" s="202">
        <v>1</v>
      </c>
      <c r="CB390" s="202">
        <v>7</v>
      </c>
      <c r="CZ390" s="167">
        <v>0</v>
      </c>
    </row>
    <row r="391" spans="1:104" ht="22.5" x14ac:dyDescent="0.2">
      <c r="A391" s="196">
        <v>128</v>
      </c>
      <c r="B391" s="197" t="s">
        <v>543</v>
      </c>
      <c r="C391" s="198" t="s">
        <v>544</v>
      </c>
      <c r="D391" s="199" t="s">
        <v>203</v>
      </c>
      <c r="E391" s="200">
        <v>2</v>
      </c>
      <c r="F391" s="200">
        <v>0</v>
      </c>
      <c r="G391" s="201">
        <f>E391*F391</f>
        <v>0</v>
      </c>
      <c r="O391" s="195">
        <v>2</v>
      </c>
      <c r="AA391" s="167">
        <v>1</v>
      </c>
      <c r="AB391" s="167">
        <v>7</v>
      </c>
      <c r="AC391" s="167">
        <v>7</v>
      </c>
      <c r="AZ391" s="167">
        <v>2</v>
      </c>
      <c r="BA391" s="167">
        <f>IF(AZ391=1,G391,0)</f>
        <v>0</v>
      </c>
      <c r="BB391" s="167">
        <f>IF(AZ391=2,G391,0)</f>
        <v>0</v>
      </c>
      <c r="BC391" s="167">
        <f>IF(AZ391=3,G391,0)</f>
        <v>0</v>
      </c>
      <c r="BD391" s="167">
        <f>IF(AZ391=4,G391,0)</f>
        <v>0</v>
      </c>
      <c r="BE391" s="167">
        <f>IF(AZ391=5,G391,0)</f>
        <v>0</v>
      </c>
      <c r="CA391" s="202">
        <v>1</v>
      </c>
      <c r="CB391" s="202">
        <v>7</v>
      </c>
      <c r="CZ391" s="167">
        <v>0</v>
      </c>
    </row>
    <row r="392" spans="1:104" x14ac:dyDescent="0.2">
      <c r="A392" s="215"/>
      <c r="B392" s="216" t="s">
        <v>74</v>
      </c>
      <c r="C392" s="217" t="str">
        <f>CONCATENATE(B387," ",C387)</f>
        <v>769 Otvorové prvky z plastu</v>
      </c>
      <c r="D392" s="218"/>
      <c r="E392" s="219"/>
      <c r="F392" s="220"/>
      <c r="G392" s="221">
        <f>SUM(G387:G391)</f>
        <v>0</v>
      </c>
      <c r="O392" s="195">
        <v>4</v>
      </c>
      <c r="BA392" s="222">
        <f>SUM(BA387:BA391)</f>
        <v>0</v>
      </c>
      <c r="BB392" s="222">
        <f>SUM(BB387:BB391)</f>
        <v>0</v>
      </c>
      <c r="BC392" s="222">
        <f>SUM(BC387:BC391)</f>
        <v>0</v>
      </c>
      <c r="BD392" s="222">
        <f>SUM(BD387:BD391)</f>
        <v>0</v>
      </c>
      <c r="BE392" s="222">
        <f>SUM(BE387:BE391)</f>
        <v>0</v>
      </c>
    </row>
    <row r="393" spans="1:104" x14ac:dyDescent="0.2">
      <c r="A393" s="188" t="s">
        <v>72</v>
      </c>
      <c r="B393" s="189" t="s">
        <v>545</v>
      </c>
      <c r="C393" s="190" t="s">
        <v>546</v>
      </c>
      <c r="D393" s="191"/>
      <c r="E393" s="192"/>
      <c r="F393" s="192"/>
      <c r="G393" s="193"/>
      <c r="H393" s="194"/>
      <c r="I393" s="194"/>
      <c r="O393" s="195">
        <v>1</v>
      </c>
    </row>
    <row r="394" spans="1:104" x14ac:dyDescent="0.2">
      <c r="A394" s="196">
        <v>129</v>
      </c>
      <c r="B394" s="197" t="s">
        <v>547</v>
      </c>
      <c r="C394" s="198" t="s">
        <v>548</v>
      </c>
      <c r="D394" s="199" t="s">
        <v>121</v>
      </c>
      <c r="E394" s="200">
        <v>6.3</v>
      </c>
      <c r="F394" s="200">
        <v>0</v>
      </c>
      <c r="G394" s="201">
        <f>E394*F394</f>
        <v>0</v>
      </c>
      <c r="O394" s="195">
        <v>2</v>
      </c>
      <c r="AA394" s="167">
        <v>1</v>
      </c>
      <c r="AB394" s="167">
        <v>7</v>
      </c>
      <c r="AC394" s="167">
        <v>7</v>
      </c>
      <c r="AZ394" s="167">
        <v>2</v>
      </c>
      <c r="BA394" s="167">
        <f>IF(AZ394=1,G394,0)</f>
        <v>0</v>
      </c>
      <c r="BB394" s="167">
        <f>IF(AZ394=2,G394,0)</f>
        <v>0</v>
      </c>
      <c r="BC394" s="167">
        <f>IF(AZ394=3,G394,0)</f>
        <v>0</v>
      </c>
      <c r="BD394" s="167">
        <f>IF(AZ394=4,G394,0)</f>
        <v>0</v>
      </c>
      <c r="BE394" s="167">
        <f>IF(AZ394=5,G394,0)</f>
        <v>0</v>
      </c>
      <c r="CA394" s="202">
        <v>1</v>
      </c>
      <c r="CB394" s="202">
        <v>7</v>
      </c>
      <c r="CZ394" s="167">
        <v>3.2000000000000003E-4</v>
      </c>
    </row>
    <row r="395" spans="1:104" x14ac:dyDescent="0.2">
      <c r="A395" s="203"/>
      <c r="B395" s="209"/>
      <c r="C395" s="210" t="s">
        <v>450</v>
      </c>
      <c r="D395" s="211"/>
      <c r="E395" s="212">
        <v>6.3</v>
      </c>
      <c r="F395" s="213"/>
      <c r="G395" s="214"/>
      <c r="M395" s="208" t="s">
        <v>450</v>
      </c>
      <c r="O395" s="195"/>
    </row>
    <row r="396" spans="1:104" x14ac:dyDescent="0.2">
      <c r="A396" s="196">
        <v>130</v>
      </c>
      <c r="B396" s="197" t="s">
        <v>549</v>
      </c>
      <c r="C396" s="198" t="s">
        <v>550</v>
      </c>
      <c r="D396" s="199" t="s">
        <v>121</v>
      </c>
      <c r="E396" s="200">
        <v>17.54</v>
      </c>
      <c r="F396" s="200">
        <v>0</v>
      </c>
      <c r="G396" s="201">
        <f>E396*F396</f>
        <v>0</v>
      </c>
      <c r="O396" s="195">
        <v>2</v>
      </c>
      <c r="AA396" s="167">
        <v>1</v>
      </c>
      <c r="AB396" s="167">
        <v>7</v>
      </c>
      <c r="AC396" s="167">
        <v>7</v>
      </c>
      <c r="AZ396" s="167">
        <v>2</v>
      </c>
      <c r="BA396" s="167">
        <f>IF(AZ396=1,G396,0)</f>
        <v>0</v>
      </c>
      <c r="BB396" s="167">
        <f>IF(AZ396=2,G396,0)</f>
        <v>0</v>
      </c>
      <c r="BC396" s="167">
        <f>IF(AZ396=3,G396,0)</f>
        <v>0</v>
      </c>
      <c r="BD396" s="167">
        <f>IF(AZ396=4,G396,0)</f>
        <v>0</v>
      </c>
      <c r="BE396" s="167">
        <f>IF(AZ396=5,G396,0)</f>
        <v>0</v>
      </c>
      <c r="CA396" s="202">
        <v>1</v>
      </c>
      <c r="CB396" s="202">
        <v>7</v>
      </c>
      <c r="CZ396" s="167">
        <v>2.7999999999999998E-4</v>
      </c>
    </row>
    <row r="397" spans="1:104" x14ac:dyDescent="0.2">
      <c r="A397" s="203"/>
      <c r="B397" s="209"/>
      <c r="C397" s="210" t="s">
        <v>156</v>
      </c>
      <c r="D397" s="211"/>
      <c r="E397" s="212">
        <v>14.82</v>
      </c>
      <c r="F397" s="213"/>
      <c r="G397" s="214"/>
      <c r="M397" s="208" t="s">
        <v>156</v>
      </c>
      <c r="O397" s="195"/>
    </row>
    <row r="398" spans="1:104" x14ac:dyDescent="0.2">
      <c r="A398" s="203"/>
      <c r="B398" s="209"/>
      <c r="C398" s="210" t="s">
        <v>157</v>
      </c>
      <c r="D398" s="211"/>
      <c r="E398" s="212">
        <v>-4.0999999999999996</v>
      </c>
      <c r="F398" s="213"/>
      <c r="G398" s="214"/>
      <c r="M398" s="208" t="s">
        <v>157</v>
      </c>
      <c r="O398" s="195"/>
    </row>
    <row r="399" spans="1:104" x14ac:dyDescent="0.2">
      <c r="A399" s="203"/>
      <c r="B399" s="209"/>
      <c r="C399" s="210" t="s">
        <v>158</v>
      </c>
      <c r="D399" s="211"/>
      <c r="E399" s="212">
        <v>5.22</v>
      </c>
      <c r="F399" s="213"/>
      <c r="G399" s="214"/>
      <c r="M399" s="208" t="s">
        <v>158</v>
      </c>
      <c r="O399" s="195"/>
    </row>
    <row r="400" spans="1:104" x14ac:dyDescent="0.2">
      <c r="A400" s="203"/>
      <c r="B400" s="209"/>
      <c r="C400" s="210" t="s">
        <v>551</v>
      </c>
      <c r="D400" s="211"/>
      <c r="E400" s="212">
        <v>1.6</v>
      </c>
      <c r="F400" s="213"/>
      <c r="G400" s="214"/>
      <c r="M400" s="208" t="s">
        <v>551</v>
      </c>
      <c r="O400" s="195"/>
    </row>
    <row r="401" spans="1:104" x14ac:dyDescent="0.2">
      <c r="A401" s="196">
        <v>131</v>
      </c>
      <c r="B401" s="197" t="s">
        <v>552</v>
      </c>
      <c r="C401" s="198" t="s">
        <v>553</v>
      </c>
      <c r="D401" s="199" t="s">
        <v>121</v>
      </c>
      <c r="E401" s="200">
        <v>15.94</v>
      </c>
      <c r="F401" s="200">
        <v>0</v>
      </c>
      <c r="G401" s="201">
        <f>E401*F401</f>
        <v>0</v>
      </c>
      <c r="O401" s="195">
        <v>2</v>
      </c>
      <c r="AA401" s="167">
        <v>1</v>
      </c>
      <c r="AB401" s="167">
        <v>7</v>
      </c>
      <c r="AC401" s="167">
        <v>7</v>
      </c>
      <c r="AZ401" s="167">
        <v>2</v>
      </c>
      <c r="BA401" s="167">
        <f>IF(AZ401=1,G401,0)</f>
        <v>0</v>
      </c>
      <c r="BB401" s="167">
        <f>IF(AZ401=2,G401,0)</f>
        <v>0</v>
      </c>
      <c r="BC401" s="167">
        <f>IF(AZ401=3,G401,0)</f>
        <v>0</v>
      </c>
      <c r="BD401" s="167">
        <f>IF(AZ401=4,G401,0)</f>
        <v>0</v>
      </c>
      <c r="BE401" s="167">
        <f>IF(AZ401=5,G401,0)</f>
        <v>0</v>
      </c>
      <c r="CA401" s="202">
        <v>1</v>
      </c>
      <c r="CB401" s="202">
        <v>7</v>
      </c>
      <c r="CZ401" s="167">
        <v>0</v>
      </c>
    </row>
    <row r="402" spans="1:104" x14ac:dyDescent="0.2">
      <c r="A402" s="196">
        <v>132</v>
      </c>
      <c r="B402" s="197" t="s">
        <v>554</v>
      </c>
      <c r="C402" s="198" t="s">
        <v>555</v>
      </c>
      <c r="D402" s="199" t="s">
        <v>121</v>
      </c>
      <c r="E402" s="200">
        <v>15.94</v>
      </c>
      <c r="F402" s="200">
        <v>0</v>
      </c>
      <c r="G402" s="201">
        <f>E402*F402</f>
        <v>0</v>
      </c>
      <c r="O402" s="195">
        <v>2</v>
      </c>
      <c r="AA402" s="167">
        <v>1</v>
      </c>
      <c r="AB402" s="167">
        <v>7</v>
      </c>
      <c r="AC402" s="167">
        <v>7</v>
      </c>
      <c r="AZ402" s="167">
        <v>2</v>
      </c>
      <c r="BA402" s="167">
        <f>IF(AZ402=1,G402,0)</f>
        <v>0</v>
      </c>
      <c r="BB402" s="167">
        <f>IF(AZ402=2,G402,0)</f>
        <v>0</v>
      </c>
      <c r="BC402" s="167">
        <f>IF(AZ402=3,G402,0)</f>
        <v>0</v>
      </c>
      <c r="BD402" s="167">
        <f>IF(AZ402=4,G402,0)</f>
        <v>0</v>
      </c>
      <c r="BE402" s="167">
        <f>IF(AZ402=5,G402,0)</f>
        <v>0</v>
      </c>
      <c r="CA402" s="202">
        <v>1</v>
      </c>
      <c r="CB402" s="202">
        <v>7</v>
      </c>
      <c r="CZ402" s="167">
        <v>4.0000000000000003E-5</v>
      </c>
    </row>
    <row r="403" spans="1:104" x14ac:dyDescent="0.2">
      <c r="A403" s="203"/>
      <c r="B403" s="209"/>
      <c r="C403" s="210" t="s">
        <v>556</v>
      </c>
      <c r="D403" s="211"/>
      <c r="E403" s="212">
        <v>0</v>
      </c>
      <c r="F403" s="213"/>
      <c r="G403" s="214"/>
      <c r="M403" s="208" t="s">
        <v>556</v>
      </c>
      <c r="O403" s="195"/>
    </row>
    <row r="404" spans="1:104" x14ac:dyDescent="0.2">
      <c r="A404" s="203"/>
      <c r="B404" s="209"/>
      <c r="C404" s="210" t="s">
        <v>156</v>
      </c>
      <c r="D404" s="211"/>
      <c r="E404" s="212">
        <v>14.82</v>
      </c>
      <c r="F404" s="213"/>
      <c r="G404" s="214"/>
      <c r="M404" s="208" t="s">
        <v>156</v>
      </c>
      <c r="O404" s="195"/>
    </row>
    <row r="405" spans="1:104" x14ac:dyDescent="0.2">
      <c r="A405" s="203"/>
      <c r="B405" s="209"/>
      <c r="C405" s="210" t="s">
        <v>157</v>
      </c>
      <c r="D405" s="211"/>
      <c r="E405" s="212">
        <v>-4.0999999999999996</v>
      </c>
      <c r="F405" s="213"/>
      <c r="G405" s="214"/>
      <c r="M405" s="208" t="s">
        <v>157</v>
      </c>
      <c r="O405" s="195"/>
    </row>
    <row r="406" spans="1:104" x14ac:dyDescent="0.2">
      <c r="A406" s="203"/>
      <c r="B406" s="209"/>
      <c r="C406" s="210" t="s">
        <v>158</v>
      </c>
      <c r="D406" s="211"/>
      <c r="E406" s="212">
        <v>5.22</v>
      </c>
      <c r="F406" s="213"/>
      <c r="G406" s="214"/>
      <c r="M406" s="208" t="s">
        <v>158</v>
      </c>
      <c r="O406" s="195"/>
    </row>
    <row r="407" spans="1:104" x14ac:dyDescent="0.2">
      <c r="A407" s="196">
        <v>133</v>
      </c>
      <c r="B407" s="197" t="s">
        <v>557</v>
      </c>
      <c r="C407" s="198" t="s">
        <v>558</v>
      </c>
      <c r="D407" s="199" t="s">
        <v>97</v>
      </c>
      <c r="E407" s="200">
        <v>20.8</v>
      </c>
      <c r="F407" s="200">
        <v>0</v>
      </c>
      <c r="G407" s="201">
        <f>E407*F407</f>
        <v>0</v>
      </c>
      <c r="O407" s="195">
        <v>2</v>
      </c>
      <c r="AA407" s="167">
        <v>1</v>
      </c>
      <c r="AB407" s="167">
        <v>7</v>
      </c>
      <c r="AC407" s="167">
        <v>7</v>
      </c>
      <c r="AZ407" s="167">
        <v>2</v>
      </c>
      <c r="BA407" s="167">
        <f>IF(AZ407=1,G407,0)</f>
        <v>0</v>
      </c>
      <c r="BB407" s="167">
        <f>IF(AZ407=2,G407,0)</f>
        <v>0</v>
      </c>
      <c r="BC407" s="167">
        <f>IF(AZ407=3,G407,0)</f>
        <v>0</v>
      </c>
      <c r="BD407" s="167">
        <f>IF(AZ407=4,G407,0)</f>
        <v>0</v>
      </c>
      <c r="BE407" s="167">
        <f>IF(AZ407=5,G407,0)</f>
        <v>0</v>
      </c>
      <c r="CA407" s="202">
        <v>1</v>
      </c>
      <c r="CB407" s="202">
        <v>7</v>
      </c>
      <c r="CZ407" s="167">
        <v>0</v>
      </c>
    </row>
    <row r="408" spans="1:104" x14ac:dyDescent="0.2">
      <c r="A408" s="203"/>
      <c r="B408" s="209"/>
      <c r="C408" s="210" t="s">
        <v>420</v>
      </c>
      <c r="D408" s="211"/>
      <c r="E408" s="212">
        <v>14.88</v>
      </c>
      <c r="F408" s="213"/>
      <c r="G408" s="214"/>
      <c r="M408" s="208" t="s">
        <v>420</v>
      </c>
      <c r="O408" s="195"/>
    </row>
    <row r="409" spans="1:104" x14ac:dyDescent="0.2">
      <c r="A409" s="203"/>
      <c r="B409" s="209"/>
      <c r="C409" s="210" t="s">
        <v>559</v>
      </c>
      <c r="D409" s="211"/>
      <c r="E409" s="212">
        <v>5.92</v>
      </c>
      <c r="F409" s="213"/>
      <c r="G409" s="214"/>
      <c r="M409" s="208" t="s">
        <v>559</v>
      </c>
      <c r="O409" s="195"/>
    </row>
    <row r="410" spans="1:104" x14ac:dyDescent="0.2">
      <c r="A410" s="196">
        <v>134</v>
      </c>
      <c r="B410" s="197" t="s">
        <v>560</v>
      </c>
      <c r="C410" s="198" t="s">
        <v>561</v>
      </c>
      <c r="D410" s="199" t="s">
        <v>97</v>
      </c>
      <c r="E410" s="200">
        <v>2.6223999999999998</v>
      </c>
      <c r="F410" s="200">
        <v>0</v>
      </c>
      <c r="G410" s="201">
        <f>E410*F410</f>
        <v>0</v>
      </c>
      <c r="O410" s="195">
        <v>2</v>
      </c>
      <c r="AA410" s="167">
        <v>3</v>
      </c>
      <c r="AB410" s="167">
        <v>7</v>
      </c>
      <c r="AC410" s="167" t="s">
        <v>560</v>
      </c>
      <c r="AZ410" s="167">
        <v>2</v>
      </c>
      <c r="BA410" s="167">
        <f>IF(AZ410=1,G410,0)</f>
        <v>0</v>
      </c>
      <c r="BB410" s="167">
        <f>IF(AZ410=2,G410,0)</f>
        <v>0</v>
      </c>
      <c r="BC410" s="167">
        <f>IF(AZ410=3,G410,0)</f>
        <v>0</v>
      </c>
      <c r="BD410" s="167">
        <f>IF(AZ410=4,G410,0)</f>
        <v>0</v>
      </c>
      <c r="BE410" s="167">
        <f>IF(AZ410=5,G410,0)</f>
        <v>0</v>
      </c>
      <c r="CA410" s="202">
        <v>3</v>
      </c>
      <c r="CB410" s="202">
        <v>7</v>
      </c>
      <c r="CZ410" s="167">
        <v>1.8120000000000001E-2</v>
      </c>
    </row>
    <row r="411" spans="1:104" x14ac:dyDescent="0.2">
      <c r="A411" s="203"/>
      <c r="B411" s="209"/>
      <c r="C411" s="210" t="s">
        <v>562</v>
      </c>
      <c r="D411" s="211"/>
      <c r="E411" s="212">
        <v>2.6223999999999998</v>
      </c>
      <c r="F411" s="213"/>
      <c r="G411" s="214"/>
      <c r="M411" s="208" t="s">
        <v>562</v>
      </c>
      <c r="O411" s="195"/>
    </row>
    <row r="412" spans="1:104" x14ac:dyDescent="0.2">
      <c r="A412" s="196">
        <v>135</v>
      </c>
      <c r="B412" s="197" t="s">
        <v>563</v>
      </c>
      <c r="C412" s="198" t="s">
        <v>564</v>
      </c>
      <c r="D412" s="199" t="s">
        <v>61</v>
      </c>
      <c r="E412" s="200"/>
      <c r="F412" s="200">
        <v>0</v>
      </c>
      <c r="G412" s="201">
        <f>E412*F412</f>
        <v>0</v>
      </c>
      <c r="O412" s="195">
        <v>2</v>
      </c>
      <c r="AA412" s="167">
        <v>7</v>
      </c>
      <c r="AB412" s="167">
        <v>1002</v>
      </c>
      <c r="AC412" s="167">
        <v>5</v>
      </c>
      <c r="AZ412" s="167">
        <v>2</v>
      </c>
      <c r="BA412" s="167">
        <f>IF(AZ412=1,G412,0)</f>
        <v>0</v>
      </c>
      <c r="BB412" s="167">
        <f>IF(AZ412=2,G412,0)</f>
        <v>0</v>
      </c>
      <c r="BC412" s="167">
        <f>IF(AZ412=3,G412,0)</f>
        <v>0</v>
      </c>
      <c r="BD412" s="167">
        <f>IF(AZ412=4,G412,0)</f>
        <v>0</v>
      </c>
      <c r="BE412" s="167">
        <f>IF(AZ412=5,G412,0)</f>
        <v>0</v>
      </c>
      <c r="CA412" s="202">
        <v>7</v>
      </c>
      <c r="CB412" s="202">
        <v>1002</v>
      </c>
      <c r="CZ412" s="167">
        <v>0</v>
      </c>
    </row>
    <row r="413" spans="1:104" x14ac:dyDescent="0.2">
      <c r="A413" s="215"/>
      <c r="B413" s="216" t="s">
        <v>74</v>
      </c>
      <c r="C413" s="217" t="str">
        <f>CONCATENATE(B393," ",C393)</f>
        <v>771 Podlahy z dlaždic a obklady</v>
      </c>
      <c r="D413" s="218"/>
      <c r="E413" s="219"/>
      <c r="F413" s="220"/>
      <c r="G413" s="221">
        <f>SUM(G393:G412)</f>
        <v>0</v>
      </c>
      <c r="O413" s="195">
        <v>4</v>
      </c>
      <c r="BA413" s="222">
        <f>SUM(BA393:BA412)</f>
        <v>0</v>
      </c>
      <c r="BB413" s="222">
        <f>SUM(BB393:BB412)</f>
        <v>0</v>
      </c>
      <c r="BC413" s="222">
        <f>SUM(BC393:BC412)</f>
        <v>0</v>
      </c>
      <c r="BD413" s="222">
        <f>SUM(BD393:BD412)</f>
        <v>0</v>
      </c>
      <c r="BE413" s="222">
        <f>SUM(BE393:BE412)</f>
        <v>0</v>
      </c>
    </row>
    <row r="414" spans="1:104" x14ac:dyDescent="0.2">
      <c r="A414" s="188" t="s">
        <v>72</v>
      </c>
      <c r="B414" s="189" t="s">
        <v>565</v>
      </c>
      <c r="C414" s="190" t="s">
        <v>566</v>
      </c>
      <c r="D414" s="191"/>
      <c r="E414" s="192"/>
      <c r="F414" s="192"/>
      <c r="G414" s="193"/>
      <c r="H414" s="194"/>
      <c r="I414" s="194"/>
      <c r="O414" s="195">
        <v>1</v>
      </c>
    </row>
    <row r="415" spans="1:104" x14ac:dyDescent="0.2">
      <c r="A415" s="196">
        <v>136</v>
      </c>
      <c r="B415" s="197" t="s">
        <v>567</v>
      </c>
      <c r="C415" s="198" t="s">
        <v>568</v>
      </c>
      <c r="D415" s="199" t="s">
        <v>97</v>
      </c>
      <c r="E415" s="200">
        <v>54.185899999999997</v>
      </c>
      <c r="F415" s="200">
        <v>0</v>
      </c>
      <c r="G415" s="201">
        <f>E415*F415</f>
        <v>0</v>
      </c>
      <c r="O415" s="195">
        <v>2</v>
      </c>
      <c r="AA415" s="167">
        <v>1</v>
      </c>
      <c r="AB415" s="167">
        <v>1</v>
      </c>
      <c r="AC415" s="167">
        <v>1</v>
      </c>
      <c r="AZ415" s="167">
        <v>2</v>
      </c>
      <c r="BA415" s="167">
        <f>IF(AZ415=1,G415,0)</f>
        <v>0</v>
      </c>
      <c r="BB415" s="167">
        <f>IF(AZ415=2,G415,0)</f>
        <v>0</v>
      </c>
      <c r="BC415" s="167">
        <f>IF(AZ415=3,G415,0)</f>
        <v>0</v>
      </c>
      <c r="BD415" s="167">
        <f>IF(AZ415=4,G415,0)</f>
        <v>0</v>
      </c>
      <c r="BE415" s="167">
        <f>IF(AZ415=5,G415,0)</f>
        <v>0</v>
      </c>
      <c r="CA415" s="202">
        <v>1</v>
      </c>
      <c r="CB415" s="202">
        <v>1</v>
      </c>
      <c r="CZ415" s="167">
        <v>7.3499999999999998E-3</v>
      </c>
    </row>
    <row r="416" spans="1:104" x14ac:dyDescent="0.2">
      <c r="A416" s="203"/>
      <c r="B416" s="209"/>
      <c r="C416" s="210" t="s">
        <v>569</v>
      </c>
      <c r="D416" s="211"/>
      <c r="E416" s="212">
        <v>27.198899999999998</v>
      </c>
      <c r="F416" s="213"/>
      <c r="G416" s="214"/>
      <c r="M416" s="208" t="s">
        <v>569</v>
      </c>
      <c r="O416" s="195"/>
    </row>
    <row r="417" spans="1:104" x14ac:dyDescent="0.2">
      <c r="A417" s="203"/>
      <c r="B417" s="209"/>
      <c r="C417" s="210" t="s">
        <v>570</v>
      </c>
      <c r="D417" s="211"/>
      <c r="E417" s="212">
        <v>9.3870000000000005</v>
      </c>
      <c r="F417" s="213"/>
      <c r="G417" s="214"/>
      <c r="M417" s="208" t="s">
        <v>570</v>
      </c>
      <c r="O417" s="195"/>
    </row>
    <row r="418" spans="1:104" x14ac:dyDescent="0.2">
      <c r="A418" s="203"/>
      <c r="B418" s="209"/>
      <c r="C418" s="210" t="s">
        <v>571</v>
      </c>
      <c r="D418" s="211"/>
      <c r="E418" s="212">
        <v>1.508</v>
      </c>
      <c r="F418" s="213"/>
      <c r="G418" s="214"/>
      <c r="M418" s="208" t="s">
        <v>571</v>
      </c>
      <c r="O418" s="195"/>
    </row>
    <row r="419" spans="1:104" x14ac:dyDescent="0.2">
      <c r="A419" s="203"/>
      <c r="B419" s="209"/>
      <c r="C419" s="210" t="s">
        <v>572</v>
      </c>
      <c r="D419" s="211"/>
      <c r="E419" s="212">
        <v>1.508</v>
      </c>
      <c r="F419" s="213"/>
      <c r="G419" s="214"/>
      <c r="M419" s="208" t="s">
        <v>572</v>
      </c>
      <c r="O419" s="195"/>
    </row>
    <row r="420" spans="1:104" x14ac:dyDescent="0.2">
      <c r="A420" s="203"/>
      <c r="B420" s="209"/>
      <c r="C420" s="210" t="s">
        <v>573</v>
      </c>
      <c r="D420" s="211"/>
      <c r="E420" s="212">
        <v>14.584</v>
      </c>
      <c r="F420" s="213"/>
      <c r="G420" s="214"/>
      <c r="M420" s="208" t="s">
        <v>573</v>
      </c>
      <c r="O420" s="195"/>
    </row>
    <row r="421" spans="1:104" ht="22.5" x14ac:dyDescent="0.2">
      <c r="A421" s="196">
        <v>137</v>
      </c>
      <c r="B421" s="197" t="s">
        <v>574</v>
      </c>
      <c r="C421" s="198" t="s">
        <v>575</v>
      </c>
      <c r="D421" s="199" t="s">
        <v>121</v>
      </c>
      <c r="E421" s="200">
        <v>20.407</v>
      </c>
      <c r="F421" s="200">
        <v>0</v>
      </c>
      <c r="G421" s="201">
        <f>E421*F421</f>
        <v>0</v>
      </c>
      <c r="O421" s="195">
        <v>2</v>
      </c>
      <c r="AA421" s="167">
        <v>1</v>
      </c>
      <c r="AB421" s="167">
        <v>7</v>
      </c>
      <c r="AC421" s="167">
        <v>7</v>
      </c>
      <c r="AZ421" s="167">
        <v>2</v>
      </c>
      <c r="BA421" s="167">
        <f>IF(AZ421=1,G421,0)</f>
        <v>0</v>
      </c>
      <c r="BB421" s="167">
        <f>IF(AZ421=2,G421,0)</f>
        <v>0</v>
      </c>
      <c r="BC421" s="167">
        <f>IF(AZ421=3,G421,0)</f>
        <v>0</v>
      </c>
      <c r="BD421" s="167">
        <f>IF(AZ421=4,G421,0)</f>
        <v>0</v>
      </c>
      <c r="BE421" s="167">
        <f>IF(AZ421=5,G421,0)</f>
        <v>0</v>
      </c>
      <c r="CA421" s="202">
        <v>1</v>
      </c>
      <c r="CB421" s="202">
        <v>7</v>
      </c>
      <c r="CZ421" s="167">
        <v>3.0000000000000001E-5</v>
      </c>
    </row>
    <row r="422" spans="1:104" x14ac:dyDescent="0.2">
      <c r="A422" s="203"/>
      <c r="B422" s="209"/>
      <c r="C422" s="210" t="s">
        <v>576</v>
      </c>
      <c r="D422" s="211"/>
      <c r="E422" s="212">
        <v>20.407</v>
      </c>
      <c r="F422" s="213"/>
      <c r="G422" s="214"/>
      <c r="M422" s="208" t="s">
        <v>576</v>
      </c>
      <c r="O422" s="195"/>
    </row>
    <row r="423" spans="1:104" ht="22.5" x14ac:dyDescent="0.2">
      <c r="A423" s="196">
        <v>138</v>
      </c>
      <c r="B423" s="197" t="s">
        <v>577</v>
      </c>
      <c r="C423" s="198" t="s">
        <v>578</v>
      </c>
      <c r="D423" s="199" t="s">
        <v>97</v>
      </c>
      <c r="E423" s="200">
        <v>58.129300000000001</v>
      </c>
      <c r="F423" s="200">
        <v>0</v>
      </c>
      <c r="G423" s="201">
        <f>E423*F423</f>
        <v>0</v>
      </c>
      <c r="O423" s="195">
        <v>2</v>
      </c>
      <c r="AA423" s="167">
        <v>1</v>
      </c>
      <c r="AB423" s="167">
        <v>7</v>
      </c>
      <c r="AC423" s="167">
        <v>7</v>
      </c>
      <c r="AZ423" s="167">
        <v>2</v>
      </c>
      <c r="BA423" s="167">
        <f>IF(AZ423=1,G423,0)</f>
        <v>0</v>
      </c>
      <c r="BB423" s="167">
        <f>IF(AZ423=2,G423,0)</f>
        <v>0</v>
      </c>
      <c r="BC423" s="167">
        <f>IF(AZ423=3,G423,0)</f>
        <v>0</v>
      </c>
      <c r="BD423" s="167">
        <f>IF(AZ423=4,G423,0)</f>
        <v>0</v>
      </c>
      <c r="BE423" s="167">
        <f>IF(AZ423=5,G423,0)</f>
        <v>0</v>
      </c>
      <c r="CA423" s="202">
        <v>1</v>
      </c>
      <c r="CB423" s="202">
        <v>7</v>
      </c>
      <c r="CZ423" s="167">
        <v>2.5000000000000001E-4</v>
      </c>
    </row>
    <row r="424" spans="1:104" x14ac:dyDescent="0.2">
      <c r="A424" s="203"/>
      <c r="B424" s="209"/>
      <c r="C424" s="210" t="s">
        <v>579</v>
      </c>
      <c r="D424" s="211"/>
      <c r="E424" s="212">
        <v>0</v>
      </c>
      <c r="F424" s="213"/>
      <c r="G424" s="214"/>
      <c r="M424" s="208" t="s">
        <v>579</v>
      </c>
      <c r="O424" s="195"/>
    </row>
    <row r="425" spans="1:104" x14ac:dyDescent="0.2">
      <c r="A425" s="203"/>
      <c r="B425" s="209"/>
      <c r="C425" s="210" t="s">
        <v>569</v>
      </c>
      <c r="D425" s="211"/>
      <c r="E425" s="212">
        <v>27.198899999999998</v>
      </c>
      <c r="F425" s="213"/>
      <c r="G425" s="214"/>
      <c r="M425" s="208" t="s">
        <v>569</v>
      </c>
      <c r="O425" s="195"/>
    </row>
    <row r="426" spans="1:104" x14ac:dyDescent="0.2">
      <c r="A426" s="203"/>
      <c r="B426" s="209"/>
      <c r="C426" s="210" t="s">
        <v>570</v>
      </c>
      <c r="D426" s="211"/>
      <c r="E426" s="212">
        <v>9.3870000000000005</v>
      </c>
      <c r="F426" s="213"/>
      <c r="G426" s="214"/>
      <c r="M426" s="208" t="s">
        <v>570</v>
      </c>
      <c r="O426" s="195"/>
    </row>
    <row r="427" spans="1:104" x14ac:dyDescent="0.2">
      <c r="A427" s="203"/>
      <c r="B427" s="209"/>
      <c r="C427" s="210" t="s">
        <v>571</v>
      </c>
      <c r="D427" s="211"/>
      <c r="E427" s="212">
        <v>1.508</v>
      </c>
      <c r="F427" s="213"/>
      <c r="G427" s="214"/>
      <c r="M427" s="208" t="s">
        <v>571</v>
      </c>
      <c r="O427" s="195"/>
    </row>
    <row r="428" spans="1:104" x14ac:dyDescent="0.2">
      <c r="A428" s="203"/>
      <c r="B428" s="209"/>
      <c r="C428" s="210" t="s">
        <v>572</v>
      </c>
      <c r="D428" s="211"/>
      <c r="E428" s="212">
        <v>1.508</v>
      </c>
      <c r="F428" s="213"/>
      <c r="G428" s="214"/>
      <c r="M428" s="208" t="s">
        <v>572</v>
      </c>
      <c r="O428" s="195"/>
    </row>
    <row r="429" spans="1:104" x14ac:dyDescent="0.2">
      <c r="A429" s="203"/>
      <c r="B429" s="209"/>
      <c r="C429" s="210" t="s">
        <v>573</v>
      </c>
      <c r="D429" s="211"/>
      <c r="E429" s="212">
        <v>14.584</v>
      </c>
      <c r="F429" s="213"/>
      <c r="G429" s="214"/>
      <c r="M429" s="208" t="s">
        <v>573</v>
      </c>
      <c r="O429" s="195"/>
    </row>
    <row r="430" spans="1:104" x14ac:dyDescent="0.2">
      <c r="A430" s="203"/>
      <c r="B430" s="209"/>
      <c r="C430" s="210" t="s">
        <v>580</v>
      </c>
      <c r="D430" s="211"/>
      <c r="E430" s="212">
        <v>0</v>
      </c>
      <c r="F430" s="213"/>
      <c r="G430" s="214"/>
      <c r="M430" s="208" t="s">
        <v>580</v>
      </c>
      <c r="O430" s="195"/>
    </row>
    <row r="431" spans="1:104" x14ac:dyDescent="0.2">
      <c r="A431" s="203"/>
      <c r="B431" s="209"/>
      <c r="C431" s="210" t="s">
        <v>581</v>
      </c>
      <c r="D431" s="211"/>
      <c r="E431" s="212">
        <v>1.2203999999999999</v>
      </c>
      <c r="F431" s="213"/>
      <c r="G431" s="214"/>
      <c r="M431" s="208" t="s">
        <v>581</v>
      </c>
      <c r="O431" s="195"/>
    </row>
    <row r="432" spans="1:104" x14ac:dyDescent="0.2">
      <c r="A432" s="203"/>
      <c r="B432" s="209"/>
      <c r="C432" s="210" t="s">
        <v>582</v>
      </c>
      <c r="D432" s="211"/>
      <c r="E432" s="212">
        <v>-0.09</v>
      </c>
      <c r="F432" s="213"/>
      <c r="G432" s="214"/>
      <c r="M432" s="208" t="s">
        <v>582</v>
      </c>
      <c r="O432" s="195"/>
    </row>
    <row r="433" spans="1:104" x14ac:dyDescent="0.2">
      <c r="A433" s="203"/>
      <c r="B433" s="209"/>
      <c r="C433" s="210" t="s">
        <v>583</v>
      </c>
      <c r="D433" s="211"/>
      <c r="E433" s="212">
        <v>1.9084000000000001</v>
      </c>
      <c r="F433" s="213"/>
      <c r="G433" s="214"/>
      <c r="M433" s="208" t="s">
        <v>583</v>
      </c>
      <c r="O433" s="195"/>
    </row>
    <row r="434" spans="1:104" x14ac:dyDescent="0.2">
      <c r="A434" s="203"/>
      <c r="B434" s="209"/>
      <c r="C434" s="210" t="s">
        <v>584</v>
      </c>
      <c r="D434" s="211"/>
      <c r="E434" s="212">
        <v>-0.15</v>
      </c>
      <c r="F434" s="213"/>
      <c r="G434" s="214"/>
      <c r="M434" s="208" t="s">
        <v>584</v>
      </c>
      <c r="O434" s="195"/>
    </row>
    <row r="435" spans="1:104" x14ac:dyDescent="0.2">
      <c r="A435" s="203"/>
      <c r="B435" s="209"/>
      <c r="C435" s="210" t="s">
        <v>585</v>
      </c>
      <c r="D435" s="211"/>
      <c r="E435" s="212">
        <v>0.49480000000000002</v>
      </c>
      <c r="F435" s="213"/>
      <c r="G435" s="214"/>
      <c r="M435" s="208" t="s">
        <v>585</v>
      </c>
      <c r="O435" s="195"/>
    </row>
    <row r="436" spans="1:104" x14ac:dyDescent="0.2">
      <c r="A436" s="203"/>
      <c r="B436" s="209"/>
      <c r="C436" s="210" t="s">
        <v>586</v>
      </c>
      <c r="D436" s="211"/>
      <c r="E436" s="212">
        <v>-0.06</v>
      </c>
      <c r="F436" s="213"/>
      <c r="G436" s="214"/>
      <c r="M436" s="208" t="s">
        <v>586</v>
      </c>
      <c r="O436" s="195"/>
    </row>
    <row r="437" spans="1:104" x14ac:dyDescent="0.2">
      <c r="A437" s="203"/>
      <c r="B437" s="209"/>
      <c r="C437" s="210" t="s">
        <v>587</v>
      </c>
      <c r="D437" s="211"/>
      <c r="E437" s="212">
        <v>0.49480000000000002</v>
      </c>
      <c r="F437" s="213"/>
      <c r="G437" s="214"/>
      <c r="M437" s="208" t="s">
        <v>587</v>
      </c>
      <c r="O437" s="195"/>
    </row>
    <row r="438" spans="1:104" x14ac:dyDescent="0.2">
      <c r="A438" s="203"/>
      <c r="B438" s="209"/>
      <c r="C438" s="210" t="s">
        <v>586</v>
      </c>
      <c r="D438" s="211"/>
      <c r="E438" s="212">
        <v>-0.06</v>
      </c>
      <c r="F438" s="213"/>
      <c r="G438" s="214"/>
      <c r="M438" s="208" t="s">
        <v>586</v>
      </c>
      <c r="O438" s="195"/>
    </row>
    <row r="439" spans="1:104" x14ac:dyDescent="0.2">
      <c r="A439" s="203"/>
      <c r="B439" s="209"/>
      <c r="C439" s="210" t="s">
        <v>588</v>
      </c>
      <c r="D439" s="211"/>
      <c r="E439" s="212">
        <v>0.185</v>
      </c>
      <c r="F439" s="213"/>
      <c r="G439" s="214"/>
      <c r="M439" s="208" t="s">
        <v>588</v>
      </c>
      <c r="O439" s="195"/>
    </row>
    <row r="440" spans="1:104" x14ac:dyDescent="0.2">
      <c r="A440" s="196">
        <v>139</v>
      </c>
      <c r="B440" s="197" t="s">
        <v>589</v>
      </c>
      <c r="C440" s="198" t="s">
        <v>590</v>
      </c>
      <c r="D440" s="199" t="s">
        <v>121</v>
      </c>
      <c r="E440" s="200">
        <v>39.433999999999997</v>
      </c>
      <c r="F440" s="200">
        <v>0</v>
      </c>
      <c r="G440" s="201">
        <f>E440*F440</f>
        <v>0</v>
      </c>
      <c r="O440" s="195">
        <v>2</v>
      </c>
      <c r="AA440" s="167">
        <v>1</v>
      </c>
      <c r="AB440" s="167">
        <v>0</v>
      </c>
      <c r="AC440" s="167">
        <v>0</v>
      </c>
      <c r="AZ440" s="167">
        <v>2</v>
      </c>
      <c r="BA440" s="167">
        <f>IF(AZ440=1,G440,0)</f>
        <v>0</v>
      </c>
      <c r="BB440" s="167">
        <f>IF(AZ440=2,G440,0)</f>
        <v>0</v>
      </c>
      <c r="BC440" s="167">
        <f>IF(AZ440=3,G440,0)</f>
        <v>0</v>
      </c>
      <c r="BD440" s="167">
        <f>IF(AZ440=4,G440,0)</f>
        <v>0</v>
      </c>
      <c r="BE440" s="167">
        <f>IF(AZ440=5,G440,0)</f>
        <v>0</v>
      </c>
      <c r="CA440" s="202">
        <v>1</v>
      </c>
      <c r="CB440" s="202">
        <v>0</v>
      </c>
      <c r="CZ440" s="167">
        <v>2.5000000000000001E-4</v>
      </c>
    </row>
    <row r="441" spans="1:104" x14ac:dyDescent="0.2">
      <c r="A441" s="203"/>
      <c r="B441" s="209"/>
      <c r="C441" s="210" t="s">
        <v>159</v>
      </c>
      <c r="D441" s="211"/>
      <c r="E441" s="212">
        <v>12.204000000000001</v>
      </c>
      <c r="F441" s="213"/>
      <c r="G441" s="214"/>
      <c r="M441" s="208" t="s">
        <v>159</v>
      </c>
      <c r="O441" s="195"/>
    </row>
    <row r="442" spans="1:104" x14ac:dyDescent="0.2">
      <c r="A442" s="203"/>
      <c r="B442" s="209"/>
      <c r="C442" s="210" t="s">
        <v>160</v>
      </c>
      <c r="D442" s="211"/>
      <c r="E442" s="212">
        <v>-0.9</v>
      </c>
      <c r="F442" s="213"/>
      <c r="G442" s="214"/>
      <c r="M442" s="208" t="s">
        <v>160</v>
      </c>
      <c r="O442" s="195"/>
    </row>
    <row r="443" spans="1:104" x14ac:dyDescent="0.2">
      <c r="A443" s="203"/>
      <c r="B443" s="209"/>
      <c r="C443" s="210" t="s">
        <v>591</v>
      </c>
      <c r="D443" s="211"/>
      <c r="E443" s="212">
        <v>19.084</v>
      </c>
      <c r="F443" s="213"/>
      <c r="G443" s="214"/>
      <c r="M443" s="208" t="s">
        <v>591</v>
      </c>
      <c r="O443" s="195"/>
    </row>
    <row r="444" spans="1:104" x14ac:dyDescent="0.2">
      <c r="A444" s="203"/>
      <c r="B444" s="209"/>
      <c r="C444" s="210" t="s">
        <v>592</v>
      </c>
      <c r="D444" s="211"/>
      <c r="E444" s="212">
        <v>-1.5</v>
      </c>
      <c r="F444" s="213"/>
      <c r="G444" s="214"/>
      <c r="M444" s="208" t="s">
        <v>592</v>
      </c>
      <c r="O444" s="195"/>
    </row>
    <row r="445" spans="1:104" x14ac:dyDescent="0.2">
      <c r="A445" s="203"/>
      <c r="B445" s="209"/>
      <c r="C445" s="210" t="s">
        <v>593</v>
      </c>
      <c r="D445" s="211"/>
      <c r="E445" s="212">
        <v>4.9480000000000004</v>
      </c>
      <c r="F445" s="213"/>
      <c r="G445" s="214"/>
      <c r="M445" s="208" t="s">
        <v>593</v>
      </c>
      <c r="O445" s="195"/>
    </row>
    <row r="446" spans="1:104" x14ac:dyDescent="0.2">
      <c r="A446" s="203"/>
      <c r="B446" s="209"/>
      <c r="C446" s="210" t="s">
        <v>594</v>
      </c>
      <c r="D446" s="211"/>
      <c r="E446" s="212">
        <v>-0.6</v>
      </c>
      <c r="F446" s="213"/>
      <c r="G446" s="214"/>
      <c r="M446" s="208" t="s">
        <v>594</v>
      </c>
      <c r="O446" s="195"/>
    </row>
    <row r="447" spans="1:104" x14ac:dyDescent="0.2">
      <c r="A447" s="203"/>
      <c r="B447" s="209"/>
      <c r="C447" s="210" t="s">
        <v>595</v>
      </c>
      <c r="D447" s="211"/>
      <c r="E447" s="212">
        <v>4.9480000000000004</v>
      </c>
      <c r="F447" s="213"/>
      <c r="G447" s="214"/>
      <c r="M447" s="208" t="s">
        <v>595</v>
      </c>
      <c r="O447" s="195"/>
    </row>
    <row r="448" spans="1:104" x14ac:dyDescent="0.2">
      <c r="A448" s="203"/>
      <c r="B448" s="209"/>
      <c r="C448" s="210" t="s">
        <v>594</v>
      </c>
      <c r="D448" s="211"/>
      <c r="E448" s="212">
        <v>-0.6</v>
      </c>
      <c r="F448" s="213"/>
      <c r="G448" s="214"/>
      <c r="M448" s="208" t="s">
        <v>594</v>
      </c>
      <c r="O448" s="195"/>
    </row>
    <row r="449" spans="1:104" x14ac:dyDescent="0.2">
      <c r="A449" s="203"/>
      <c r="B449" s="209"/>
      <c r="C449" s="210" t="s">
        <v>596</v>
      </c>
      <c r="D449" s="211"/>
      <c r="E449" s="212">
        <v>1.85</v>
      </c>
      <c r="F449" s="213"/>
      <c r="G449" s="214"/>
      <c r="M449" s="208" t="s">
        <v>596</v>
      </c>
      <c r="O449" s="195"/>
    </row>
    <row r="450" spans="1:104" ht="22.5" x14ac:dyDescent="0.2">
      <c r="A450" s="196">
        <v>140</v>
      </c>
      <c r="B450" s="197" t="s">
        <v>597</v>
      </c>
      <c r="C450" s="198" t="s">
        <v>598</v>
      </c>
      <c r="D450" s="199" t="s">
        <v>97</v>
      </c>
      <c r="E450" s="200">
        <v>1.65</v>
      </c>
      <c r="F450" s="200">
        <v>0</v>
      </c>
      <c r="G450" s="201">
        <f>E450*F450</f>
        <v>0</v>
      </c>
      <c r="O450" s="195">
        <v>2</v>
      </c>
      <c r="AA450" s="167">
        <v>12</v>
      </c>
      <c r="AB450" s="167">
        <v>0</v>
      </c>
      <c r="AC450" s="167">
        <v>132</v>
      </c>
      <c r="AZ450" s="167">
        <v>2</v>
      </c>
      <c r="BA450" s="167">
        <f>IF(AZ450=1,G450,0)</f>
        <v>0</v>
      </c>
      <c r="BB450" s="167">
        <f>IF(AZ450=2,G450,0)</f>
        <v>0</v>
      </c>
      <c r="BC450" s="167">
        <f>IF(AZ450=3,G450,0)</f>
        <v>0</v>
      </c>
      <c r="BD450" s="167">
        <f>IF(AZ450=4,G450,0)</f>
        <v>0</v>
      </c>
      <c r="BE450" s="167">
        <f>IF(AZ450=5,G450,0)</f>
        <v>0</v>
      </c>
      <c r="CA450" s="202">
        <v>12</v>
      </c>
      <c r="CB450" s="202">
        <v>0</v>
      </c>
      <c r="CZ450" s="167">
        <v>2.5000000000000001E-4</v>
      </c>
    </row>
    <row r="451" spans="1:104" x14ac:dyDescent="0.2">
      <c r="A451" s="203"/>
      <c r="B451" s="209"/>
      <c r="C451" s="210" t="s">
        <v>599</v>
      </c>
      <c r="D451" s="211"/>
      <c r="E451" s="212">
        <v>1.65</v>
      </c>
      <c r="F451" s="213"/>
      <c r="G451" s="214"/>
      <c r="M451" s="208" t="s">
        <v>599</v>
      </c>
      <c r="O451" s="195"/>
    </row>
    <row r="452" spans="1:104" ht="22.5" x14ac:dyDescent="0.2">
      <c r="A452" s="196">
        <v>141</v>
      </c>
      <c r="B452" s="197" t="s">
        <v>600</v>
      </c>
      <c r="C452" s="198" t="s">
        <v>601</v>
      </c>
      <c r="D452" s="199" t="s">
        <v>121</v>
      </c>
      <c r="E452" s="200">
        <v>22.447700000000001</v>
      </c>
      <c r="F452" s="200">
        <v>0</v>
      </c>
      <c r="G452" s="201">
        <f>E452*F452</f>
        <v>0</v>
      </c>
      <c r="O452" s="195">
        <v>2</v>
      </c>
      <c r="AA452" s="167">
        <v>3</v>
      </c>
      <c r="AB452" s="167">
        <v>7</v>
      </c>
      <c r="AC452" s="167">
        <v>28342453</v>
      </c>
      <c r="AZ452" s="167">
        <v>2</v>
      </c>
      <c r="BA452" s="167">
        <f>IF(AZ452=1,G452,0)</f>
        <v>0</v>
      </c>
      <c r="BB452" s="167">
        <f>IF(AZ452=2,G452,0)</f>
        <v>0</v>
      </c>
      <c r="BC452" s="167">
        <f>IF(AZ452=3,G452,0)</f>
        <v>0</v>
      </c>
      <c r="BD452" s="167">
        <f>IF(AZ452=4,G452,0)</f>
        <v>0</v>
      </c>
      <c r="BE452" s="167">
        <f>IF(AZ452=5,G452,0)</f>
        <v>0</v>
      </c>
      <c r="CA452" s="202">
        <v>3</v>
      </c>
      <c r="CB452" s="202">
        <v>7</v>
      </c>
      <c r="CZ452" s="167">
        <v>2.0000000000000001E-4</v>
      </c>
    </row>
    <row r="453" spans="1:104" x14ac:dyDescent="0.2">
      <c r="A453" s="203"/>
      <c r="B453" s="209"/>
      <c r="C453" s="210" t="s">
        <v>602</v>
      </c>
      <c r="D453" s="211"/>
      <c r="E453" s="212">
        <v>22.447700000000001</v>
      </c>
      <c r="F453" s="213"/>
      <c r="G453" s="214"/>
      <c r="M453" s="208" t="s">
        <v>602</v>
      </c>
      <c r="O453" s="195"/>
    </row>
    <row r="454" spans="1:104" ht="22.5" x14ac:dyDescent="0.2">
      <c r="A454" s="196">
        <v>142</v>
      </c>
      <c r="B454" s="197" t="s">
        <v>603</v>
      </c>
      <c r="C454" s="198" t="s">
        <v>604</v>
      </c>
      <c r="D454" s="199" t="s">
        <v>97</v>
      </c>
      <c r="E454" s="200">
        <v>11.668100000000001</v>
      </c>
      <c r="F454" s="200">
        <v>0</v>
      </c>
      <c r="G454" s="201">
        <f>E454*F454</f>
        <v>0</v>
      </c>
      <c r="O454" s="195">
        <v>2</v>
      </c>
      <c r="AA454" s="167">
        <v>3</v>
      </c>
      <c r="AB454" s="167">
        <v>7</v>
      </c>
      <c r="AC454" s="167">
        <v>28410149</v>
      </c>
      <c r="AZ454" s="167">
        <v>2</v>
      </c>
      <c r="BA454" s="167">
        <f>IF(AZ454=1,G454,0)</f>
        <v>0</v>
      </c>
      <c r="BB454" s="167">
        <f>IF(AZ454=2,G454,0)</f>
        <v>0</v>
      </c>
      <c r="BC454" s="167">
        <f>IF(AZ454=3,G454,0)</f>
        <v>0</v>
      </c>
      <c r="BD454" s="167">
        <f>IF(AZ454=4,G454,0)</f>
        <v>0</v>
      </c>
      <c r="BE454" s="167">
        <f>IF(AZ454=5,G454,0)</f>
        <v>0</v>
      </c>
      <c r="CA454" s="202">
        <v>3</v>
      </c>
      <c r="CB454" s="202">
        <v>7</v>
      </c>
      <c r="CZ454" s="167">
        <v>2.8999999999999998E-3</v>
      </c>
    </row>
    <row r="455" spans="1:104" x14ac:dyDescent="0.2">
      <c r="A455" s="203"/>
      <c r="B455" s="209"/>
      <c r="C455" s="210" t="s">
        <v>605</v>
      </c>
      <c r="D455" s="211"/>
      <c r="E455" s="212">
        <v>11.668100000000001</v>
      </c>
      <c r="F455" s="213"/>
      <c r="G455" s="214"/>
      <c r="M455" s="208" t="s">
        <v>605</v>
      </c>
      <c r="O455" s="195"/>
    </row>
    <row r="456" spans="1:104" x14ac:dyDescent="0.2">
      <c r="A456" s="203"/>
      <c r="B456" s="209"/>
      <c r="C456" s="236" t="s">
        <v>103</v>
      </c>
      <c r="D456" s="211"/>
      <c r="E456" s="235">
        <v>0</v>
      </c>
      <c r="F456" s="213"/>
      <c r="G456" s="214"/>
      <c r="M456" s="208" t="s">
        <v>103</v>
      </c>
      <c r="O456" s="195"/>
    </row>
    <row r="457" spans="1:104" x14ac:dyDescent="0.2">
      <c r="A457" s="203"/>
      <c r="B457" s="209"/>
      <c r="C457" s="236" t="s">
        <v>579</v>
      </c>
      <c r="D457" s="211"/>
      <c r="E457" s="235">
        <v>0</v>
      </c>
      <c r="F457" s="213"/>
      <c r="G457" s="214"/>
      <c r="M457" s="208" t="s">
        <v>579</v>
      </c>
      <c r="O457" s="195"/>
    </row>
    <row r="458" spans="1:104" x14ac:dyDescent="0.2">
      <c r="A458" s="203"/>
      <c r="B458" s="209"/>
      <c r="C458" s="236" t="s">
        <v>570</v>
      </c>
      <c r="D458" s="211"/>
      <c r="E458" s="235">
        <v>9.3870000000000005</v>
      </c>
      <c r="F458" s="213"/>
      <c r="G458" s="214"/>
      <c r="M458" s="208" t="s">
        <v>570</v>
      </c>
      <c r="O458" s="195"/>
    </row>
    <row r="459" spans="1:104" x14ac:dyDescent="0.2">
      <c r="A459" s="203"/>
      <c r="B459" s="209"/>
      <c r="C459" s="236" t="s">
        <v>580</v>
      </c>
      <c r="D459" s="211"/>
      <c r="E459" s="235">
        <v>0</v>
      </c>
      <c r="F459" s="213"/>
      <c r="G459" s="214"/>
      <c r="M459" s="208" t="s">
        <v>580</v>
      </c>
      <c r="O459" s="195"/>
    </row>
    <row r="460" spans="1:104" x14ac:dyDescent="0.2">
      <c r="A460" s="203"/>
      <c r="B460" s="209"/>
      <c r="C460" s="236" t="s">
        <v>581</v>
      </c>
      <c r="D460" s="211"/>
      <c r="E460" s="235">
        <v>1.2203999999999999</v>
      </c>
      <c r="F460" s="213"/>
      <c r="G460" s="214"/>
      <c r="M460" s="208" t="s">
        <v>581</v>
      </c>
      <c r="O460" s="195"/>
    </row>
    <row r="461" spans="1:104" x14ac:dyDescent="0.2">
      <c r="A461" s="203"/>
      <c r="B461" s="209"/>
      <c r="C461" s="236" t="s">
        <v>106</v>
      </c>
      <c r="D461" s="211"/>
      <c r="E461" s="235">
        <v>0</v>
      </c>
      <c r="F461" s="213"/>
      <c r="G461" s="214"/>
      <c r="M461" s="208">
        <v>0</v>
      </c>
      <c r="O461" s="195"/>
    </row>
    <row r="462" spans="1:104" x14ac:dyDescent="0.2">
      <c r="A462" s="203"/>
      <c r="B462" s="209"/>
      <c r="C462" s="236" t="s">
        <v>107</v>
      </c>
      <c r="D462" s="211"/>
      <c r="E462" s="235">
        <v>10.6074</v>
      </c>
      <c r="F462" s="213"/>
      <c r="G462" s="214"/>
      <c r="M462" s="208" t="s">
        <v>107</v>
      </c>
      <c r="O462" s="195"/>
    </row>
    <row r="463" spans="1:104" ht="22.5" x14ac:dyDescent="0.2">
      <c r="A463" s="196">
        <v>143</v>
      </c>
      <c r="B463" s="197" t="s">
        <v>606</v>
      </c>
      <c r="C463" s="198" t="s">
        <v>607</v>
      </c>
      <c r="D463" s="199" t="s">
        <v>97</v>
      </c>
      <c r="E463" s="200">
        <v>22.3553</v>
      </c>
      <c r="F463" s="200">
        <v>0</v>
      </c>
      <c r="G463" s="201">
        <f>E463*F463</f>
        <v>0</v>
      </c>
      <c r="O463" s="195">
        <v>2</v>
      </c>
      <c r="AA463" s="167">
        <v>3</v>
      </c>
      <c r="AB463" s="167">
        <v>7</v>
      </c>
      <c r="AC463" s="167">
        <v>28410150</v>
      </c>
      <c r="AZ463" s="167">
        <v>2</v>
      </c>
      <c r="BA463" s="167">
        <f>IF(AZ463=1,G463,0)</f>
        <v>0</v>
      </c>
      <c r="BB463" s="167">
        <f>IF(AZ463=2,G463,0)</f>
        <v>0</v>
      </c>
      <c r="BC463" s="167">
        <f>IF(AZ463=3,G463,0)</f>
        <v>0</v>
      </c>
      <c r="BD463" s="167">
        <f>IF(AZ463=4,G463,0)</f>
        <v>0</v>
      </c>
      <c r="BE463" s="167">
        <f>IF(AZ463=5,G463,0)</f>
        <v>0</v>
      </c>
      <c r="CA463" s="202">
        <v>3</v>
      </c>
      <c r="CB463" s="202">
        <v>7</v>
      </c>
      <c r="CZ463" s="167">
        <v>2.8999999999999998E-3</v>
      </c>
    </row>
    <row r="464" spans="1:104" x14ac:dyDescent="0.2">
      <c r="A464" s="203"/>
      <c r="B464" s="209"/>
      <c r="C464" s="210" t="s">
        <v>608</v>
      </c>
      <c r="D464" s="211"/>
      <c r="E464" s="212">
        <v>22.3553</v>
      </c>
      <c r="F464" s="213"/>
      <c r="G464" s="214"/>
      <c r="M464" s="208" t="s">
        <v>608</v>
      </c>
      <c r="O464" s="195"/>
    </row>
    <row r="465" spans="1:15" x14ac:dyDescent="0.2">
      <c r="A465" s="203"/>
      <c r="B465" s="209"/>
      <c r="C465" s="236" t="s">
        <v>103</v>
      </c>
      <c r="D465" s="211"/>
      <c r="E465" s="235">
        <v>0</v>
      </c>
      <c r="F465" s="213"/>
      <c r="G465" s="214"/>
      <c r="M465" s="208" t="s">
        <v>103</v>
      </c>
      <c r="O465" s="195"/>
    </row>
    <row r="466" spans="1:15" x14ac:dyDescent="0.2">
      <c r="A466" s="203"/>
      <c r="B466" s="209"/>
      <c r="C466" s="236" t="s">
        <v>579</v>
      </c>
      <c r="D466" s="211"/>
      <c r="E466" s="235">
        <v>0</v>
      </c>
      <c r="F466" s="213"/>
      <c r="G466" s="214"/>
      <c r="M466" s="208" t="s">
        <v>579</v>
      </c>
      <c r="O466" s="195"/>
    </row>
    <row r="467" spans="1:15" x14ac:dyDescent="0.2">
      <c r="A467" s="203"/>
      <c r="B467" s="209"/>
      <c r="C467" s="236" t="s">
        <v>571</v>
      </c>
      <c r="D467" s="211"/>
      <c r="E467" s="235">
        <v>1.508</v>
      </c>
      <c r="F467" s="213"/>
      <c r="G467" s="214"/>
      <c r="M467" s="208" t="s">
        <v>571</v>
      </c>
      <c r="O467" s="195"/>
    </row>
    <row r="468" spans="1:15" x14ac:dyDescent="0.2">
      <c r="A468" s="203"/>
      <c r="B468" s="209"/>
      <c r="C468" s="236" t="s">
        <v>572</v>
      </c>
      <c r="D468" s="211"/>
      <c r="E468" s="235">
        <v>1.508</v>
      </c>
      <c r="F468" s="213"/>
      <c r="G468" s="214"/>
      <c r="M468" s="208" t="s">
        <v>572</v>
      </c>
      <c r="O468" s="195"/>
    </row>
    <row r="469" spans="1:15" x14ac:dyDescent="0.2">
      <c r="A469" s="203"/>
      <c r="B469" s="209"/>
      <c r="C469" s="236" t="s">
        <v>573</v>
      </c>
      <c r="D469" s="211"/>
      <c r="E469" s="235">
        <v>14.584</v>
      </c>
      <c r="F469" s="213"/>
      <c r="G469" s="214"/>
      <c r="M469" s="208" t="s">
        <v>573</v>
      </c>
      <c r="O469" s="195"/>
    </row>
    <row r="470" spans="1:15" x14ac:dyDescent="0.2">
      <c r="A470" s="203"/>
      <c r="B470" s="209"/>
      <c r="C470" s="236" t="s">
        <v>580</v>
      </c>
      <c r="D470" s="211"/>
      <c r="E470" s="235">
        <v>0</v>
      </c>
      <c r="F470" s="213"/>
      <c r="G470" s="214"/>
      <c r="M470" s="208" t="s">
        <v>580</v>
      </c>
      <c r="O470" s="195"/>
    </row>
    <row r="471" spans="1:15" x14ac:dyDescent="0.2">
      <c r="A471" s="203"/>
      <c r="B471" s="209"/>
      <c r="C471" s="236" t="s">
        <v>582</v>
      </c>
      <c r="D471" s="211"/>
      <c r="E471" s="235">
        <v>-0.09</v>
      </c>
      <c r="F471" s="213"/>
      <c r="G471" s="214"/>
      <c r="M471" s="208" t="s">
        <v>582</v>
      </c>
      <c r="O471" s="195"/>
    </row>
    <row r="472" spans="1:15" x14ac:dyDescent="0.2">
      <c r="A472" s="203"/>
      <c r="B472" s="209"/>
      <c r="C472" s="236" t="s">
        <v>583</v>
      </c>
      <c r="D472" s="211"/>
      <c r="E472" s="235">
        <v>1.9084000000000001</v>
      </c>
      <c r="F472" s="213"/>
      <c r="G472" s="214"/>
      <c r="M472" s="208" t="s">
        <v>583</v>
      </c>
      <c r="O472" s="195"/>
    </row>
    <row r="473" spans="1:15" x14ac:dyDescent="0.2">
      <c r="A473" s="203"/>
      <c r="B473" s="209"/>
      <c r="C473" s="236" t="s">
        <v>584</v>
      </c>
      <c r="D473" s="211"/>
      <c r="E473" s="235">
        <v>-0.15</v>
      </c>
      <c r="F473" s="213"/>
      <c r="G473" s="214"/>
      <c r="M473" s="208" t="s">
        <v>584</v>
      </c>
      <c r="O473" s="195"/>
    </row>
    <row r="474" spans="1:15" x14ac:dyDescent="0.2">
      <c r="A474" s="203"/>
      <c r="B474" s="209"/>
      <c r="C474" s="236" t="s">
        <v>585</v>
      </c>
      <c r="D474" s="211"/>
      <c r="E474" s="235">
        <v>0.49480000000000002</v>
      </c>
      <c r="F474" s="213"/>
      <c r="G474" s="214"/>
      <c r="M474" s="208" t="s">
        <v>585</v>
      </c>
      <c r="O474" s="195"/>
    </row>
    <row r="475" spans="1:15" x14ac:dyDescent="0.2">
      <c r="A475" s="203"/>
      <c r="B475" s="209"/>
      <c r="C475" s="236" t="s">
        <v>586</v>
      </c>
      <c r="D475" s="211"/>
      <c r="E475" s="235">
        <v>-0.06</v>
      </c>
      <c r="F475" s="213"/>
      <c r="G475" s="214"/>
      <c r="M475" s="208" t="s">
        <v>586</v>
      </c>
      <c r="O475" s="195"/>
    </row>
    <row r="476" spans="1:15" x14ac:dyDescent="0.2">
      <c r="A476" s="203"/>
      <c r="B476" s="209"/>
      <c r="C476" s="236" t="s">
        <v>587</v>
      </c>
      <c r="D476" s="211"/>
      <c r="E476" s="235">
        <v>0.49480000000000002</v>
      </c>
      <c r="F476" s="213"/>
      <c r="G476" s="214"/>
      <c r="M476" s="208" t="s">
        <v>587</v>
      </c>
      <c r="O476" s="195"/>
    </row>
    <row r="477" spans="1:15" x14ac:dyDescent="0.2">
      <c r="A477" s="203"/>
      <c r="B477" s="209"/>
      <c r="C477" s="236" t="s">
        <v>586</v>
      </c>
      <c r="D477" s="211"/>
      <c r="E477" s="235">
        <v>-0.06</v>
      </c>
      <c r="F477" s="213"/>
      <c r="G477" s="214"/>
      <c r="M477" s="208" t="s">
        <v>586</v>
      </c>
      <c r="O477" s="195"/>
    </row>
    <row r="478" spans="1:15" x14ac:dyDescent="0.2">
      <c r="A478" s="203"/>
      <c r="B478" s="209"/>
      <c r="C478" s="236" t="s">
        <v>588</v>
      </c>
      <c r="D478" s="211"/>
      <c r="E478" s="235">
        <v>0.185</v>
      </c>
      <c r="F478" s="213"/>
      <c r="G478" s="214"/>
      <c r="M478" s="208" t="s">
        <v>588</v>
      </c>
      <c r="O478" s="195"/>
    </row>
    <row r="479" spans="1:15" x14ac:dyDescent="0.2">
      <c r="A479" s="203"/>
      <c r="B479" s="209"/>
      <c r="C479" s="236" t="s">
        <v>106</v>
      </c>
      <c r="D479" s="211"/>
      <c r="E479" s="235">
        <v>0</v>
      </c>
      <c r="F479" s="213"/>
      <c r="G479" s="214"/>
      <c r="M479" s="208">
        <v>0</v>
      </c>
      <c r="O479" s="195"/>
    </row>
    <row r="480" spans="1:15" x14ac:dyDescent="0.2">
      <c r="A480" s="203"/>
      <c r="B480" s="209"/>
      <c r="C480" s="236" t="s">
        <v>107</v>
      </c>
      <c r="D480" s="211"/>
      <c r="E480" s="235">
        <v>20.323000000000008</v>
      </c>
      <c r="F480" s="213"/>
      <c r="G480" s="214"/>
      <c r="M480" s="208" t="s">
        <v>107</v>
      </c>
      <c r="O480" s="195"/>
    </row>
    <row r="481" spans="1:104" x14ac:dyDescent="0.2">
      <c r="A481" s="196">
        <v>144</v>
      </c>
      <c r="B481" s="197" t="s">
        <v>609</v>
      </c>
      <c r="C481" s="198" t="s">
        <v>610</v>
      </c>
      <c r="D481" s="199" t="s">
        <v>97</v>
      </c>
      <c r="E481" s="200">
        <v>31.733799999999999</v>
      </c>
      <c r="F481" s="200">
        <v>0</v>
      </c>
      <c r="G481" s="201">
        <f>E481*F481</f>
        <v>0</v>
      </c>
      <c r="O481" s="195">
        <v>2</v>
      </c>
      <c r="AA481" s="167">
        <v>3</v>
      </c>
      <c r="AB481" s="167">
        <v>7</v>
      </c>
      <c r="AC481" s="167">
        <v>28410152</v>
      </c>
      <c r="AZ481" s="167">
        <v>2</v>
      </c>
      <c r="BA481" s="167">
        <f>IF(AZ481=1,G481,0)</f>
        <v>0</v>
      </c>
      <c r="BB481" s="167">
        <f>IF(AZ481=2,G481,0)</f>
        <v>0</v>
      </c>
      <c r="BC481" s="167">
        <f>IF(AZ481=3,G481,0)</f>
        <v>0</v>
      </c>
      <c r="BD481" s="167">
        <f>IF(AZ481=4,G481,0)</f>
        <v>0</v>
      </c>
      <c r="BE481" s="167">
        <f>IF(AZ481=5,G481,0)</f>
        <v>0</v>
      </c>
      <c r="CA481" s="202">
        <v>3</v>
      </c>
      <c r="CB481" s="202">
        <v>7</v>
      </c>
      <c r="CZ481" s="167">
        <v>3.8E-3</v>
      </c>
    </row>
    <row r="482" spans="1:104" x14ac:dyDescent="0.2">
      <c r="A482" s="203"/>
      <c r="B482" s="209"/>
      <c r="C482" s="210" t="s">
        <v>611</v>
      </c>
      <c r="D482" s="211"/>
      <c r="E482" s="212">
        <v>31.733799999999999</v>
      </c>
      <c r="F482" s="213"/>
      <c r="G482" s="214"/>
      <c r="M482" s="208" t="s">
        <v>611</v>
      </c>
      <c r="O482" s="195"/>
    </row>
    <row r="483" spans="1:104" x14ac:dyDescent="0.2">
      <c r="A483" s="203"/>
      <c r="B483" s="209"/>
      <c r="C483" s="236" t="s">
        <v>103</v>
      </c>
      <c r="D483" s="211"/>
      <c r="E483" s="235">
        <v>0</v>
      </c>
      <c r="F483" s="213"/>
      <c r="G483" s="214"/>
      <c r="M483" s="208" t="s">
        <v>103</v>
      </c>
      <c r="O483" s="195"/>
    </row>
    <row r="484" spans="1:104" x14ac:dyDescent="0.2">
      <c r="A484" s="203"/>
      <c r="B484" s="209"/>
      <c r="C484" s="236" t="s">
        <v>569</v>
      </c>
      <c r="D484" s="211"/>
      <c r="E484" s="235">
        <v>27.198899999999998</v>
      </c>
      <c r="F484" s="213"/>
      <c r="G484" s="214"/>
      <c r="M484" s="208" t="s">
        <v>569</v>
      </c>
      <c r="O484" s="195"/>
    </row>
    <row r="485" spans="1:104" x14ac:dyDescent="0.2">
      <c r="A485" s="203"/>
      <c r="B485" s="209"/>
      <c r="C485" s="236" t="s">
        <v>599</v>
      </c>
      <c r="D485" s="211"/>
      <c r="E485" s="235">
        <v>1.65</v>
      </c>
      <c r="F485" s="213"/>
      <c r="G485" s="214"/>
      <c r="M485" s="208" t="s">
        <v>599</v>
      </c>
      <c r="O485" s="195"/>
    </row>
    <row r="486" spans="1:104" x14ac:dyDescent="0.2">
      <c r="A486" s="203"/>
      <c r="B486" s="209"/>
      <c r="C486" s="236" t="s">
        <v>106</v>
      </c>
      <c r="D486" s="211"/>
      <c r="E486" s="235">
        <v>0</v>
      </c>
      <c r="F486" s="213"/>
      <c r="G486" s="214"/>
      <c r="M486" s="208">
        <v>0</v>
      </c>
      <c r="O486" s="195"/>
    </row>
    <row r="487" spans="1:104" x14ac:dyDescent="0.2">
      <c r="A487" s="203"/>
      <c r="B487" s="209"/>
      <c r="C487" s="236" t="s">
        <v>107</v>
      </c>
      <c r="D487" s="211"/>
      <c r="E487" s="235">
        <v>28.848899999999997</v>
      </c>
      <c r="F487" s="213"/>
      <c r="G487" s="214"/>
      <c r="M487" s="208" t="s">
        <v>107</v>
      </c>
      <c r="O487" s="195"/>
    </row>
    <row r="488" spans="1:104" x14ac:dyDescent="0.2">
      <c r="A488" s="196">
        <v>145</v>
      </c>
      <c r="B488" s="197" t="s">
        <v>612</v>
      </c>
      <c r="C488" s="198" t="s">
        <v>613</v>
      </c>
      <c r="D488" s="199" t="s">
        <v>61</v>
      </c>
      <c r="E488" s="200"/>
      <c r="F488" s="200">
        <v>0</v>
      </c>
      <c r="G488" s="201">
        <f>E488*F488</f>
        <v>0</v>
      </c>
      <c r="O488" s="195">
        <v>2</v>
      </c>
      <c r="AA488" s="167">
        <v>7</v>
      </c>
      <c r="AB488" s="167">
        <v>1002</v>
      </c>
      <c r="AC488" s="167">
        <v>5</v>
      </c>
      <c r="AZ488" s="167">
        <v>2</v>
      </c>
      <c r="BA488" s="167">
        <f>IF(AZ488=1,G488,0)</f>
        <v>0</v>
      </c>
      <c r="BB488" s="167">
        <f>IF(AZ488=2,G488,0)</f>
        <v>0</v>
      </c>
      <c r="BC488" s="167">
        <f>IF(AZ488=3,G488,0)</f>
        <v>0</v>
      </c>
      <c r="BD488" s="167">
        <f>IF(AZ488=4,G488,0)</f>
        <v>0</v>
      </c>
      <c r="BE488" s="167">
        <f>IF(AZ488=5,G488,0)</f>
        <v>0</v>
      </c>
      <c r="CA488" s="202">
        <v>7</v>
      </c>
      <c r="CB488" s="202">
        <v>1002</v>
      </c>
      <c r="CZ488" s="167">
        <v>0</v>
      </c>
    </row>
    <row r="489" spans="1:104" x14ac:dyDescent="0.2">
      <c r="A489" s="215"/>
      <c r="B489" s="216" t="s">
        <v>74</v>
      </c>
      <c r="C489" s="217" t="str">
        <f>CONCATENATE(B414," ",C414)</f>
        <v>776 Podlahy povlakové</v>
      </c>
      <c r="D489" s="218"/>
      <c r="E489" s="219"/>
      <c r="F489" s="220"/>
      <c r="G489" s="221">
        <f>SUM(G414:G488)</f>
        <v>0</v>
      </c>
      <c r="O489" s="195">
        <v>4</v>
      </c>
      <c r="BA489" s="222">
        <f>SUM(BA414:BA488)</f>
        <v>0</v>
      </c>
      <c r="BB489" s="222">
        <f>SUM(BB414:BB488)</f>
        <v>0</v>
      </c>
      <c r="BC489" s="222">
        <f>SUM(BC414:BC488)</f>
        <v>0</v>
      </c>
      <c r="BD489" s="222">
        <f>SUM(BD414:BD488)</f>
        <v>0</v>
      </c>
      <c r="BE489" s="222">
        <f>SUM(BE414:BE488)</f>
        <v>0</v>
      </c>
    </row>
    <row r="490" spans="1:104" x14ac:dyDescent="0.2">
      <c r="A490" s="188" t="s">
        <v>72</v>
      </c>
      <c r="B490" s="189" t="s">
        <v>614</v>
      </c>
      <c r="C490" s="190" t="s">
        <v>615</v>
      </c>
      <c r="D490" s="191"/>
      <c r="E490" s="192"/>
      <c r="F490" s="192"/>
      <c r="G490" s="193"/>
      <c r="H490" s="194"/>
      <c r="I490" s="194"/>
      <c r="O490" s="195">
        <v>1</v>
      </c>
    </row>
    <row r="491" spans="1:104" x14ac:dyDescent="0.2">
      <c r="A491" s="196">
        <v>146</v>
      </c>
      <c r="B491" s="197" t="s">
        <v>616</v>
      </c>
      <c r="C491" s="198" t="s">
        <v>617</v>
      </c>
      <c r="D491" s="199" t="s">
        <v>97</v>
      </c>
      <c r="E491" s="200">
        <v>51.153799999999997</v>
      </c>
      <c r="F491" s="200">
        <v>0</v>
      </c>
      <c r="G491" s="201">
        <f>E491*F491</f>
        <v>0</v>
      </c>
      <c r="O491" s="195">
        <v>2</v>
      </c>
      <c r="AA491" s="167">
        <v>1</v>
      </c>
      <c r="AB491" s="167">
        <v>7</v>
      </c>
      <c r="AC491" s="167">
        <v>7</v>
      </c>
      <c r="AZ491" s="167">
        <v>2</v>
      </c>
      <c r="BA491" s="167">
        <f>IF(AZ491=1,G491,0)</f>
        <v>0</v>
      </c>
      <c r="BB491" s="167">
        <f>IF(AZ491=2,G491,0)</f>
        <v>0</v>
      </c>
      <c r="BC491" s="167">
        <f>IF(AZ491=3,G491,0)</f>
        <v>0</v>
      </c>
      <c r="BD491" s="167">
        <f>IF(AZ491=4,G491,0)</f>
        <v>0</v>
      </c>
      <c r="BE491" s="167">
        <f>IF(AZ491=5,G491,0)</f>
        <v>0</v>
      </c>
      <c r="CA491" s="202">
        <v>1</v>
      </c>
      <c r="CB491" s="202">
        <v>7</v>
      </c>
      <c r="CZ491" s="167">
        <v>2.1000000000000001E-4</v>
      </c>
    </row>
    <row r="492" spans="1:104" x14ac:dyDescent="0.2">
      <c r="A492" s="203"/>
      <c r="B492" s="209"/>
      <c r="C492" s="210" t="s">
        <v>618</v>
      </c>
      <c r="D492" s="211"/>
      <c r="E492" s="212">
        <v>34.618000000000002</v>
      </c>
      <c r="F492" s="213"/>
      <c r="G492" s="214"/>
      <c r="M492" s="208" t="s">
        <v>618</v>
      </c>
      <c r="O492" s="195"/>
    </row>
    <row r="493" spans="1:104" x14ac:dyDescent="0.2">
      <c r="A493" s="203"/>
      <c r="B493" s="209"/>
      <c r="C493" s="210" t="s">
        <v>619</v>
      </c>
      <c r="D493" s="211"/>
      <c r="E493" s="212">
        <v>-3</v>
      </c>
      <c r="F493" s="213"/>
      <c r="G493" s="214"/>
      <c r="M493" s="208" t="s">
        <v>619</v>
      </c>
      <c r="O493" s="195"/>
    </row>
    <row r="494" spans="1:104" x14ac:dyDescent="0.2">
      <c r="A494" s="203"/>
      <c r="B494" s="209"/>
      <c r="C494" s="210" t="s">
        <v>620</v>
      </c>
      <c r="D494" s="211"/>
      <c r="E494" s="212">
        <v>7.9168000000000003</v>
      </c>
      <c r="F494" s="213"/>
      <c r="G494" s="214"/>
      <c r="M494" s="208" t="s">
        <v>620</v>
      </c>
      <c r="O494" s="195"/>
    </row>
    <row r="495" spans="1:104" x14ac:dyDescent="0.2">
      <c r="A495" s="203"/>
      <c r="B495" s="209"/>
      <c r="C495" s="210" t="s">
        <v>621</v>
      </c>
      <c r="D495" s="211"/>
      <c r="E495" s="212">
        <v>-0.96</v>
      </c>
      <c r="F495" s="213"/>
      <c r="G495" s="214"/>
      <c r="M495" s="208" t="s">
        <v>621</v>
      </c>
      <c r="O495" s="195"/>
    </row>
    <row r="496" spans="1:104" x14ac:dyDescent="0.2">
      <c r="A496" s="203"/>
      <c r="B496" s="209"/>
      <c r="C496" s="210" t="s">
        <v>622</v>
      </c>
      <c r="D496" s="211"/>
      <c r="E496" s="212">
        <v>7.9168000000000003</v>
      </c>
      <c r="F496" s="213"/>
      <c r="G496" s="214"/>
      <c r="M496" s="208" t="s">
        <v>622</v>
      </c>
      <c r="O496" s="195"/>
    </row>
    <row r="497" spans="1:104" x14ac:dyDescent="0.2">
      <c r="A497" s="203"/>
      <c r="B497" s="209"/>
      <c r="C497" s="210" t="s">
        <v>621</v>
      </c>
      <c r="D497" s="211"/>
      <c r="E497" s="212">
        <v>-0.96</v>
      </c>
      <c r="F497" s="213"/>
      <c r="G497" s="214"/>
      <c r="M497" s="208" t="s">
        <v>621</v>
      </c>
      <c r="O497" s="195"/>
    </row>
    <row r="498" spans="1:104" x14ac:dyDescent="0.2">
      <c r="A498" s="203"/>
      <c r="B498" s="209"/>
      <c r="C498" s="210" t="s">
        <v>623</v>
      </c>
      <c r="D498" s="211"/>
      <c r="E498" s="212">
        <v>2.96</v>
      </c>
      <c r="F498" s="213"/>
      <c r="G498" s="214"/>
      <c r="M498" s="208" t="s">
        <v>623</v>
      </c>
      <c r="O498" s="195"/>
    </row>
    <row r="499" spans="1:104" x14ac:dyDescent="0.2">
      <c r="A499" s="203"/>
      <c r="B499" s="209"/>
      <c r="C499" s="210" t="s">
        <v>624</v>
      </c>
      <c r="D499" s="211"/>
      <c r="E499" s="212">
        <v>2.6621999999999999</v>
      </c>
      <c r="F499" s="213"/>
      <c r="G499" s="214"/>
      <c r="M499" s="208" t="s">
        <v>624</v>
      </c>
      <c r="O499" s="195"/>
    </row>
    <row r="500" spans="1:104" ht="22.5" x14ac:dyDescent="0.2">
      <c r="A500" s="196">
        <v>147</v>
      </c>
      <c r="B500" s="197" t="s">
        <v>625</v>
      </c>
      <c r="C500" s="198" t="s">
        <v>626</v>
      </c>
      <c r="D500" s="199" t="s">
        <v>97</v>
      </c>
      <c r="E500" s="200">
        <v>51.153799999999997</v>
      </c>
      <c r="F500" s="200">
        <v>0</v>
      </c>
      <c r="G500" s="201">
        <f>E500*F500</f>
        <v>0</v>
      </c>
      <c r="O500" s="195">
        <v>2</v>
      </c>
      <c r="AA500" s="167">
        <v>1</v>
      </c>
      <c r="AB500" s="167">
        <v>7</v>
      </c>
      <c r="AC500" s="167">
        <v>7</v>
      </c>
      <c r="AZ500" s="167">
        <v>2</v>
      </c>
      <c r="BA500" s="167">
        <f>IF(AZ500=1,G500,0)</f>
        <v>0</v>
      </c>
      <c r="BB500" s="167">
        <f>IF(AZ500=2,G500,0)</f>
        <v>0</v>
      </c>
      <c r="BC500" s="167">
        <f>IF(AZ500=3,G500,0)</f>
        <v>0</v>
      </c>
      <c r="BD500" s="167">
        <f>IF(AZ500=4,G500,0)</f>
        <v>0</v>
      </c>
      <c r="BE500" s="167">
        <f>IF(AZ500=5,G500,0)</f>
        <v>0</v>
      </c>
      <c r="CA500" s="202">
        <v>1</v>
      </c>
      <c r="CB500" s="202">
        <v>7</v>
      </c>
      <c r="CZ500" s="167">
        <v>4.7499999999999999E-3</v>
      </c>
    </row>
    <row r="501" spans="1:104" ht="22.5" x14ac:dyDescent="0.2">
      <c r="A501" s="196">
        <v>148</v>
      </c>
      <c r="B501" s="197" t="s">
        <v>627</v>
      </c>
      <c r="C501" s="198" t="s">
        <v>628</v>
      </c>
      <c r="D501" s="199" t="s">
        <v>121</v>
      </c>
      <c r="E501" s="200">
        <v>7.9</v>
      </c>
      <c r="F501" s="200">
        <v>0</v>
      </c>
      <c r="G501" s="201">
        <f>E501*F501</f>
        <v>0</v>
      </c>
      <c r="O501" s="195">
        <v>2</v>
      </c>
      <c r="AA501" s="167">
        <v>1</v>
      </c>
      <c r="AB501" s="167">
        <v>7</v>
      </c>
      <c r="AC501" s="167">
        <v>7</v>
      </c>
      <c r="AZ501" s="167">
        <v>2</v>
      </c>
      <c r="BA501" s="167">
        <f>IF(AZ501=1,G501,0)</f>
        <v>0</v>
      </c>
      <c r="BB501" s="167">
        <f>IF(AZ501=2,G501,0)</f>
        <v>0</v>
      </c>
      <c r="BC501" s="167">
        <f>IF(AZ501=3,G501,0)</f>
        <v>0</v>
      </c>
      <c r="BD501" s="167">
        <f>IF(AZ501=4,G501,0)</f>
        <v>0</v>
      </c>
      <c r="BE501" s="167">
        <f>IF(AZ501=5,G501,0)</f>
        <v>0</v>
      </c>
      <c r="CA501" s="202">
        <v>1</v>
      </c>
      <c r="CB501" s="202">
        <v>7</v>
      </c>
      <c r="CZ501" s="167">
        <v>0</v>
      </c>
    </row>
    <row r="502" spans="1:104" x14ac:dyDescent="0.2">
      <c r="A502" s="203"/>
      <c r="B502" s="209"/>
      <c r="C502" s="210" t="s">
        <v>629</v>
      </c>
      <c r="D502" s="211"/>
      <c r="E502" s="212">
        <v>7.9</v>
      </c>
      <c r="F502" s="213"/>
      <c r="G502" s="214"/>
      <c r="M502" s="208" t="s">
        <v>629</v>
      </c>
      <c r="O502" s="195"/>
    </row>
    <row r="503" spans="1:104" x14ac:dyDescent="0.2">
      <c r="A503" s="196">
        <v>149</v>
      </c>
      <c r="B503" s="197" t="s">
        <v>630</v>
      </c>
      <c r="C503" s="198" t="s">
        <v>631</v>
      </c>
      <c r="D503" s="199" t="s">
        <v>121</v>
      </c>
      <c r="E503" s="200">
        <v>31.2</v>
      </c>
      <c r="F503" s="200">
        <v>0</v>
      </c>
      <c r="G503" s="201">
        <f>E503*F503</f>
        <v>0</v>
      </c>
      <c r="O503" s="195">
        <v>2</v>
      </c>
      <c r="AA503" s="167">
        <v>1</v>
      </c>
      <c r="AB503" s="167">
        <v>7</v>
      </c>
      <c r="AC503" s="167">
        <v>7</v>
      </c>
      <c r="AZ503" s="167">
        <v>2</v>
      </c>
      <c r="BA503" s="167">
        <f>IF(AZ503=1,G503,0)</f>
        <v>0</v>
      </c>
      <c r="BB503" s="167">
        <f>IF(AZ503=2,G503,0)</f>
        <v>0</v>
      </c>
      <c r="BC503" s="167">
        <f>IF(AZ503=3,G503,0)</f>
        <v>0</v>
      </c>
      <c r="BD503" s="167">
        <f>IF(AZ503=4,G503,0)</f>
        <v>0</v>
      </c>
      <c r="BE503" s="167">
        <f>IF(AZ503=5,G503,0)</f>
        <v>0</v>
      </c>
      <c r="CA503" s="202">
        <v>1</v>
      </c>
      <c r="CB503" s="202">
        <v>7</v>
      </c>
      <c r="CZ503" s="167">
        <v>3.0000000000000001E-5</v>
      </c>
    </row>
    <row r="504" spans="1:104" x14ac:dyDescent="0.2">
      <c r="A504" s="203"/>
      <c r="B504" s="209"/>
      <c r="C504" s="210" t="s">
        <v>632</v>
      </c>
      <c r="D504" s="211"/>
      <c r="E504" s="212">
        <v>12</v>
      </c>
      <c r="F504" s="213"/>
      <c r="G504" s="214"/>
      <c r="M504" s="208" t="s">
        <v>632</v>
      </c>
      <c r="O504" s="195"/>
    </row>
    <row r="505" spans="1:104" x14ac:dyDescent="0.2">
      <c r="A505" s="203"/>
      <c r="B505" s="209"/>
      <c r="C505" s="210" t="s">
        <v>633</v>
      </c>
      <c r="D505" s="211"/>
      <c r="E505" s="212">
        <v>9.6</v>
      </c>
      <c r="F505" s="213"/>
      <c r="G505" s="214"/>
      <c r="M505" s="208" t="s">
        <v>633</v>
      </c>
      <c r="O505" s="195"/>
    </row>
    <row r="506" spans="1:104" x14ac:dyDescent="0.2">
      <c r="A506" s="203"/>
      <c r="B506" s="209"/>
      <c r="C506" s="210" t="s">
        <v>634</v>
      </c>
      <c r="D506" s="211"/>
      <c r="E506" s="212">
        <v>9.6</v>
      </c>
      <c r="F506" s="213"/>
      <c r="G506" s="214"/>
      <c r="M506" s="208" t="s">
        <v>634</v>
      </c>
      <c r="O506" s="195"/>
    </row>
    <row r="507" spans="1:104" x14ac:dyDescent="0.2">
      <c r="A507" s="196">
        <v>150</v>
      </c>
      <c r="B507" s="197" t="s">
        <v>635</v>
      </c>
      <c r="C507" s="198" t="s">
        <v>636</v>
      </c>
      <c r="D507" s="199" t="s">
        <v>97</v>
      </c>
      <c r="E507" s="200">
        <v>56.269199999999998</v>
      </c>
      <c r="F507" s="200">
        <v>0</v>
      </c>
      <c r="G507" s="201">
        <f>E507*F507</f>
        <v>0</v>
      </c>
      <c r="O507" s="195">
        <v>2</v>
      </c>
      <c r="AA507" s="167">
        <v>3</v>
      </c>
      <c r="AB507" s="167">
        <v>7</v>
      </c>
      <c r="AC507" s="167" t="s">
        <v>635</v>
      </c>
      <c r="AZ507" s="167">
        <v>2</v>
      </c>
      <c r="BA507" s="167">
        <f>IF(AZ507=1,G507,0)</f>
        <v>0</v>
      </c>
      <c r="BB507" s="167">
        <f>IF(AZ507=2,G507,0)</f>
        <v>0</v>
      </c>
      <c r="BC507" s="167">
        <f>IF(AZ507=3,G507,0)</f>
        <v>0</v>
      </c>
      <c r="BD507" s="167">
        <f>IF(AZ507=4,G507,0)</f>
        <v>0</v>
      </c>
      <c r="BE507" s="167">
        <f>IF(AZ507=5,G507,0)</f>
        <v>0</v>
      </c>
      <c r="CA507" s="202">
        <v>3</v>
      </c>
      <c r="CB507" s="202">
        <v>7</v>
      </c>
      <c r="CZ507" s="167">
        <v>1.38E-2</v>
      </c>
    </row>
    <row r="508" spans="1:104" x14ac:dyDescent="0.2">
      <c r="A508" s="203"/>
      <c r="B508" s="209"/>
      <c r="C508" s="210" t="s">
        <v>637</v>
      </c>
      <c r="D508" s="211"/>
      <c r="E508" s="212">
        <v>56.269199999999998</v>
      </c>
      <c r="F508" s="213"/>
      <c r="G508" s="214"/>
      <c r="M508" s="208" t="s">
        <v>637</v>
      </c>
      <c r="O508" s="195"/>
    </row>
    <row r="509" spans="1:104" x14ac:dyDescent="0.2">
      <c r="A509" s="196">
        <v>151</v>
      </c>
      <c r="B509" s="197" t="s">
        <v>638</v>
      </c>
      <c r="C509" s="198" t="s">
        <v>639</v>
      </c>
      <c r="D509" s="199" t="s">
        <v>121</v>
      </c>
      <c r="E509" s="200">
        <v>8.69</v>
      </c>
      <c r="F509" s="200">
        <v>0</v>
      </c>
      <c r="G509" s="201">
        <f>E509*F509</f>
        <v>0</v>
      </c>
      <c r="O509" s="195">
        <v>2</v>
      </c>
      <c r="AA509" s="167">
        <v>3</v>
      </c>
      <c r="AB509" s="167">
        <v>7</v>
      </c>
      <c r="AC509" s="167" t="s">
        <v>638</v>
      </c>
      <c r="AZ509" s="167">
        <v>2</v>
      </c>
      <c r="BA509" s="167">
        <f>IF(AZ509=1,G509,0)</f>
        <v>0</v>
      </c>
      <c r="BB509" s="167">
        <f>IF(AZ509=2,G509,0)</f>
        <v>0</v>
      </c>
      <c r="BC509" s="167">
        <f>IF(AZ509=3,G509,0)</f>
        <v>0</v>
      </c>
      <c r="BD509" s="167">
        <f>IF(AZ509=4,G509,0)</f>
        <v>0</v>
      </c>
      <c r="BE509" s="167">
        <f>IF(AZ509=5,G509,0)</f>
        <v>0</v>
      </c>
      <c r="CA509" s="202">
        <v>3</v>
      </c>
      <c r="CB509" s="202">
        <v>7</v>
      </c>
      <c r="CZ509" s="167">
        <v>2.2000000000000001E-4</v>
      </c>
    </row>
    <row r="510" spans="1:104" x14ac:dyDescent="0.2">
      <c r="A510" s="203"/>
      <c r="B510" s="209"/>
      <c r="C510" s="210" t="s">
        <v>640</v>
      </c>
      <c r="D510" s="211"/>
      <c r="E510" s="212">
        <v>8.69</v>
      </c>
      <c r="F510" s="213"/>
      <c r="G510" s="214"/>
      <c r="M510" s="208" t="s">
        <v>640</v>
      </c>
      <c r="O510" s="195"/>
    </row>
    <row r="511" spans="1:104" x14ac:dyDescent="0.2">
      <c r="A511" s="196">
        <v>152</v>
      </c>
      <c r="B511" s="197" t="s">
        <v>641</v>
      </c>
      <c r="C511" s="198" t="s">
        <v>642</v>
      </c>
      <c r="D511" s="199" t="s">
        <v>61</v>
      </c>
      <c r="E511" s="200"/>
      <c r="F511" s="200">
        <v>0</v>
      </c>
      <c r="G511" s="201">
        <f>E511*F511</f>
        <v>0</v>
      </c>
      <c r="O511" s="195">
        <v>2</v>
      </c>
      <c r="AA511" s="167">
        <v>7</v>
      </c>
      <c r="AB511" s="167">
        <v>1002</v>
      </c>
      <c r="AC511" s="167">
        <v>5</v>
      </c>
      <c r="AZ511" s="167">
        <v>2</v>
      </c>
      <c r="BA511" s="167">
        <f>IF(AZ511=1,G511,0)</f>
        <v>0</v>
      </c>
      <c r="BB511" s="167">
        <f>IF(AZ511=2,G511,0)</f>
        <v>0</v>
      </c>
      <c r="BC511" s="167">
        <f>IF(AZ511=3,G511,0)</f>
        <v>0</v>
      </c>
      <c r="BD511" s="167">
        <f>IF(AZ511=4,G511,0)</f>
        <v>0</v>
      </c>
      <c r="BE511" s="167">
        <f>IF(AZ511=5,G511,0)</f>
        <v>0</v>
      </c>
      <c r="CA511" s="202">
        <v>7</v>
      </c>
      <c r="CB511" s="202">
        <v>1002</v>
      </c>
      <c r="CZ511" s="167">
        <v>0</v>
      </c>
    </row>
    <row r="512" spans="1:104" x14ac:dyDescent="0.2">
      <c r="A512" s="215"/>
      <c r="B512" s="216" t="s">
        <v>74</v>
      </c>
      <c r="C512" s="217" t="str">
        <f>CONCATENATE(B490," ",C490)</f>
        <v>781 Obklady keramické</v>
      </c>
      <c r="D512" s="218"/>
      <c r="E512" s="219"/>
      <c r="F512" s="220"/>
      <c r="G512" s="221">
        <f>SUM(G490:G511)</f>
        <v>0</v>
      </c>
      <c r="O512" s="195">
        <v>4</v>
      </c>
      <c r="BA512" s="222">
        <f>SUM(BA490:BA511)</f>
        <v>0</v>
      </c>
      <c r="BB512" s="222">
        <f>SUM(BB490:BB511)</f>
        <v>0</v>
      </c>
      <c r="BC512" s="222">
        <f>SUM(BC490:BC511)</f>
        <v>0</v>
      </c>
      <c r="BD512" s="222">
        <f>SUM(BD490:BD511)</f>
        <v>0</v>
      </c>
      <c r="BE512" s="222">
        <f>SUM(BE490:BE511)</f>
        <v>0</v>
      </c>
    </row>
    <row r="513" spans="1:104" x14ac:dyDescent="0.2">
      <c r="A513" s="188" t="s">
        <v>72</v>
      </c>
      <c r="B513" s="189" t="s">
        <v>643</v>
      </c>
      <c r="C513" s="190" t="s">
        <v>644</v>
      </c>
      <c r="D513" s="191"/>
      <c r="E513" s="192"/>
      <c r="F513" s="192"/>
      <c r="G513" s="193"/>
      <c r="H513" s="194"/>
      <c r="I513" s="194"/>
      <c r="O513" s="195">
        <v>1</v>
      </c>
    </row>
    <row r="514" spans="1:104" ht="22.5" x14ac:dyDescent="0.2">
      <c r="A514" s="196">
        <v>153</v>
      </c>
      <c r="B514" s="197" t="s">
        <v>645</v>
      </c>
      <c r="C514" s="198" t="s">
        <v>646</v>
      </c>
      <c r="D514" s="199" t="s">
        <v>203</v>
      </c>
      <c r="E514" s="200">
        <v>7</v>
      </c>
      <c r="F514" s="200">
        <v>0</v>
      </c>
      <c r="G514" s="201">
        <f>E514*F514</f>
        <v>0</v>
      </c>
      <c r="O514" s="195">
        <v>2</v>
      </c>
      <c r="AA514" s="167">
        <v>2</v>
      </c>
      <c r="AB514" s="167">
        <v>7</v>
      </c>
      <c r="AC514" s="167">
        <v>7</v>
      </c>
      <c r="AZ514" s="167">
        <v>2</v>
      </c>
      <c r="BA514" s="167">
        <f>IF(AZ514=1,G514,0)</f>
        <v>0</v>
      </c>
      <c r="BB514" s="167">
        <f>IF(AZ514=2,G514,0)</f>
        <v>0</v>
      </c>
      <c r="BC514" s="167">
        <f>IF(AZ514=3,G514,0)</f>
        <v>0</v>
      </c>
      <c r="BD514" s="167">
        <f>IF(AZ514=4,G514,0)</f>
        <v>0</v>
      </c>
      <c r="BE514" s="167">
        <f>IF(AZ514=5,G514,0)</f>
        <v>0</v>
      </c>
      <c r="CA514" s="202">
        <v>2</v>
      </c>
      <c r="CB514" s="202">
        <v>7</v>
      </c>
      <c r="CZ514" s="167">
        <v>3.2000000000000003E-4</v>
      </c>
    </row>
    <row r="515" spans="1:104" x14ac:dyDescent="0.2">
      <c r="A515" s="203"/>
      <c r="B515" s="209"/>
      <c r="C515" s="210" t="s">
        <v>647</v>
      </c>
      <c r="D515" s="211"/>
      <c r="E515" s="212">
        <v>7</v>
      </c>
      <c r="F515" s="213"/>
      <c r="G515" s="214"/>
      <c r="M515" s="208" t="s">
        <v>647</v>
      </c>
      <c r="O515" s="195"/>
    </row>
    <row r="516" spans="1:104" x14ac:dyDescent="0.2">
      <c r="A516" s="215"/>
      <c r="B516" s="216" t="s">
        <v>74</v>
      </c>
      <c r="C516" s="217" t="str">
        <f>CONCATENATE(B513," ",C513)</f>
        <v>783 Nátěry</v>
      </c>
      <c r="D516" s="218"/>
      <c r="E516" s="219"/>
      <c r="F516" s="220"/>
      <c r="G516" s="221">
        <f>SUM(G513:G515)</f>
        <v>0</v>
      </c>
      <c r="O516" s="195">
        <v>4</v>
      </c>
      <c r="BA516" s="222">
        <f>SUM(BA513:BA515)</f>
        <v>0</v>
      </c>
      <c r="BB516" s="222">
        <f>SUM(BB513:BB515)</f>
        <v>0</v>
      </c>
      <c r="BC516" s="222">
        <f>SUM(BC513:BC515)</f>
        <v>0</v>
      </c>
      <c r="BD516" s="222">
        <f>SUM(BD513:BD515)</f>
        <v>0</v>
      </c>
      <c r="BE516" s="222">
        <f>SUM(BE513:BE515)</f>
        <v>0</v>
      </c>
    </row>
    <row r="517" spans="1:104" x14ac:dyDescent="0.2">
      <c r="A517" s="188" t="s">
        <v>72</v>
      </c>
      <c r="B517" s="189" t="s">
        <v>648</v>
      </c>
      <c r="C517" s="190" t="s">
        <v>649</v>
      </c>
      <c r="D517" s="191"/>
      <c r="E517" s="192"/>
      <c r="F517" s="192"/>
      <c r="G517" s="193"/>
      <c r="H517" s="194"/>
      <c r="I517" s="194"/>
      <c r="O517" s="195">
        <v>1</v>
      </c>
    </row>
    <row r="518" spans="1:104" x14ac:dyDescent="0.2">
      <c r="A518" s="196">
        <v>154</v>
      </c>
      <c r="B518" s="197" t="s">
        <v>650</v>
      </c>
      <c r="C518" s="198" t="s">
        <v>651</v>
      </c>
      <c r="D518" s="199" t="s">
        <v>97</v>
      </c>
      <c r="E518" s="200">
        <v>751.1739</v>
      </c>
      <c r="F518" s="200">
        <v>0</v>
      </c>
      <c r="G518" s="201">
        <f>E518*F518</f>
        <v>0</v>
      </c>
      <c r="O518" s="195">
        <v>2</v>
      </c>
      <c r="AA518" s="167">
        <v>1</v>
      </c>
      <c r="AB518" s="167">
        <v>7</v>
      </c>
      <c r="AC518" s="167">
        <v>7</v>
      </c>
      <c r="AZ518" s="167">
        <v>2</v>
      </c>
      <c r="BA518" s="167">
        <f>IF(AZ518=1,G518,0)</f>
        <v>0</v>
      </c>
      <c r="BB518" s="167">
        <f>IF(AZ518=2,G518,0)</f>
        <v>0</v>
      </c>
      <c r="BC518" s="167">
        <f>IF(AZ518=3,G518,0)</f>
        <v>0</v>
      </c>
      <c r="BD518" s="167">
        <f>IF(AZ518=4,G518,0)</f>
        <v>0</v>
      </c>
      <c r="BE518" s="167">
        <f>IF(AZ518=5,G518,0)</f>
        <v>0</v>
      </c>
      <c r="CA518" s="202">
        <v>1</v>
      </c>
      <c r="CB518" s="202">
        <v>7</v>
      </c>
      <c r="CZ518" s="167">
        <v>6.9999999999999994E-5</v>
      </c>
    </row>
    <row r="519" spans="1:104" x14ac:dyDescent="0.2">
      <c r="A519" s="203"/>
      <c r="B519" s="209"/>
      <c r="C519" s="210" t="s">
        <v>652</v>
      </c>
      <c r="D519" s="211"/>
      <c r="E519" s="212">
        <v>0</v>
      </c>
      <c r="F519" s="213"/>
      <c r="G519" s="214"/>
      <c r="M519" s="208" t="s">
        <v>652</v>
      </c>
      <c r="O519" s="195"/>
    </row>
    <row r="520" spans="1:104" x14ac:dyDescent="0.2">
      <c r="A520" s="203"/>
      <c r="B520" s="209"/>
      <c r="C520" s="210" t="s">
        <v>423</v>
      </c>
      <c r="D520" s="211"/>
      <c r="E520" s="212">
        <v>60.15</v>
      </c>
      <c r="F520" s="213"/>
      <c r="G520" s="214"/>
      <c r="M520" s="208" t="s">
        <v>423</v>
      </c>
      <c r="O520" s="195"/>
    </row>
    <row r="521" spans="1:104" x14ac:dyDescent="0.2">
      <c r="A521" s="203"/>
      <c r="B521" s="209"/>
      <c r="C521" s="210" t="s">
        <v>653</v>
      </c>
      <c r="D521" s="211"/>
      <c r="E521" s="212">
        <v>51.79</v>
      </c>
      <c r="F521" s="213"/>
      <c r="G521" s="214"/>
      <c r="M521" s="208" t="s">
        <v>653</v>
      </c>
      <c r="O521" s="195"/>
    </row>
    <row r="522" spans="1:104" x14ac:dyDescent="0.2">
      <c r="A522" s="203"/>
      <c r="B522" s="209"/>
      <c r="C522" s="210" t="s">
        <v>654</v>
      </c>
      <c r="D522" s="211"/>
      <c r="E522" s="212">
        <v>20.34</v>
      </c>
      <c r="F522" s="213"/>
      <c r="G522" s="214"/>
      <c r="M522" s="208" t="s">
        <v>654</v>
      </c>
      <c r="O522" s="195"/>
    </row>
    <row r="523" spans="1:104" x14ac:dyDescent="0.2">
      <c r="A523" s="203"/>
      <c r="B523" s="209"/>
      <c r="C523" s="210" t="s">
        <v>430</v>
      </c>
      <c r="D523" s="211"/>
      <c r="E523" s="212">
        <v>14.83</v>
      </c>
      <c r="F523" s="213"/>
      <c r="G523" s="214"/>
      <c r="M523" s="208" t="s">
        <v>430</v>
      </c>
      <c r="O523" s="195"/>
    </row>
    <row r="524" spans="1:104" x14ac:dyDescent="0.2">
      <c r="A524" s="203"/>
      <c r="B524" s="209"/>
      <c r="C524" s="210" t="s">
        <v>655</v>
      </c>
      <c r="D524" s="211"/>
      <c r="E524" s="212">
        <v>2.86</v>
      </c>
      <c r="F524" s="213"/>
      <c r="G524" s="214"/>
      <c r="M524" s="208" t="s">
        <v>655</v>
      </c>
      <c r="O524" s="195"/>
    </row>
    <row r="525" spans="1:104" x14ac:dyDescent="0.2">
      <c r="A525" s="203"/>
      <c r="B525" s="209"/>
      <c r="C525" s="210" t="s">
        <v>427</v>
      </c>
      <c r="D525" s="211"/>
      <c r="E525" s="212">
        <v>9.27</v>
      </c>
      <c r="F525" s="213"/>
      <c r="G525" s="214"/>
      <c r="M525" s="208" t="s">
        <v>427</v>
      </c>
      <c r="O525" s="195"/>
    </row>
    <row r="526" spans="1:104" x14ac:dyDescent="0.2">
      <c r="A526" s="203"/>
      <c r="B526" s="209"/>
      <c r="C526" s="210" t="s">
        <v>656</v>
      </c>
      <c r="D526" s="211"/>
      <c r="E526" s="212">
        <v>0</v>
      </c>
      <c r="F526" s="213"/>
      <c r="G526" s="214"/>
      <c r="M526" s="208" t="s">
        <v>656</v>
      </c>
      <c r="O526" s="195"/>
    </row>
    <row r="527" spans="1:104" ht="22.5" x14ac:dyDescent="0.2">
      <c r="A527" s="203"/>
      <c r="B527" s="209"/>
      <c r="C527" s="210" t="s">
        <v>657</v>
      </c>
      <c r="D527" s="211"/>
      <c r="E527" s="212">
        <v>67.191999999999993</v>
      </c>
      <c r="F527" s="213"/>
      <c r="G527" s="214"/>
      <c r="M527" s="208" t="s">
        <v>657</v>
      </c>
      <c r="O527" s="195"/>
    </row>
    <row r="528" spans="1:104" x14ac:dyDescent="0.2">
      <c r="A528" s="203"/>
      <c r="B528" s="209"/>
      <c r="C528" s="210" t="s">
        <v>658</v>
      </c>
      <c r="D528" s="211"/>
      <c r="E528" s="212">
        <v>27.331199999999999</v>
      </c>
      <c r="F528" s="213"/>
      <c r="G528" s="214"/>
      <c r="M528" s="208" t="s">
        <v>658</v>
      </c>
      <c r="O528" s="195"/>
    </row>
    <row r="529" spans="1:15" x14ac:dyDescent="0.2">
      <c r="A529" s="203"/>
      <c r="B529" s="209"/>
      <c r="C529" s="210" t="s">
        <v>659</v>
      </c>
      <c r="D529" s="211"/>
      <c r="E529" s="212">
        <v>10.6456</v>
      </c>
      <c r="F529" s="213"/>
      <c r="G529" s="214"/>
      <c r="M529" s="208" t="s">
        <v>659</v>
      </c>
      <c r="O529" s="195"/>
    </row>
    <row r="530" spans="1:15" x14ac:dyDescent="0.2">
      <c r="A530" s="203"/>
      <c r="B530" s="209"/>
      <c r="C530" s="210" t="s">
        <v>660</v>
      </c>
      <c r="D530" s="211"/>
      <c r="E530" s="212">
        <v>10.6456</v>
      </c>
      <c r="F530" s="213"/>
      <c r="G530" s="214"/>
      <c r="M530" s="208" t="s">
        <v>660</v>
      </c>
      <c r="O530" s="195"/>
    </row>
    <row r="531" spans="1:15" ht="22.5" x14ac:dyDescent="0.2">
      <c r="A531" s="203"/>
      <c r="B531" s="209"/>
      <c r="C531" s="210" t="s">
        <v>661</v>
      </c>
      <c r="D531" s="211"/>
      <c r="E531" s="212">
        <v>41.912999999999997</v>
      </c>
      <c r="F531" s="213"/>
      <c r="G531" s="214"/>
      <c r="M531" s="208" t="s">
        <v>661</v>
      </c>
      <c r="O531" s="195"/>
    </row>
    <row r="532" spans="1:15" x14ac:dyDescent="0.2">
      <c r="A532" s="203"/>
      <c r="B532" s="209"/>
      <c r="C532" s="210" t="s">
        <v>662</v>
      </c>
      <c r="D532" s="211"/>
      <c r="E532" s="212">
        <v>107.4132</v>
      </c>
      <c r="F532" s="213"/>
      <c r="G532" s="214"/>
      <c r="M532" s="208" t="s">
        <v>662</v>
      </c>
      <c r="O532" s="195"/>
    </row>
    <row r="533" spans="1:15" x14ac:dyDescent="0.2">
      <c r="A533" s="203"/>
      <c r="B533" s="209"/>
      <c r="C533" s="210" t="s">
        <v>618</v>
      </c>
      <c r="D533" s="211"/>
      <c r="E533" s="212">
        <v>34.618000000000002</v>
      </c>
      <c r="F533" s="213"/>
      <c r="G533" s="214"/>
      <c r="M533" s="208" t="s">
        <v>618</v>
      </c>
      <c r="O533" s="195"/>
    </row>
    <row r="534" spans="1:15" x14ac:dyDescent="0.2">
      <c r="A534" s="203"/>
      <c r="B534" s="209"/>
      <c r="C534" s="210" t="s">
        <v>619</v>
      </c>
      <c r="D534" s="211"/>
      <c r="E534" s="212">
        <v>-3</v>
      </c>
      <c r="F534" s="213"/>
      <c r="G534" s="214"/>
      <c r="M534" s="208" t="s">
        <v>619</v>
      </c>
      <c r="O534" s="195"/>
    </row>
    <row r="535" spans="1:15" x14ac:dyDescent="0.2">
      <c r="A535" s="203"/>
      <c r="B535" s="209"/>
      <c r="C535" s="210" t="s">
        <v>620</v>
      </c>
      <c r="D535" s="211"/>
      <c r="E535" s="212">
        <v>7.9168000000000003</v>
      </c>
      <c r="F535" s="213"/>
      <c r="G535" s="214"/>
      <c r="M535" s="208" t="s">
        <v>620</v>
      </c>
      <c r="O535" s="195"/>
    </row>
    <row r="536" spans="1:15" x14ac:dyDescent="0.2">
      <c r="A536" s="203"/>
      <c r="B536" s="209"/>
      <c r="C536" s="210" t="s">
        <v>621</v>
      </c>
      <c r="D536" s="211"/>
      <c r="E536" s="212">
        <v>-0.96</v>
      </c>
      <c r="F536" s="213"/>
      <c r="G536" s="214"/>
      <c r="M536" s="208" t="s">
        <v>621</v>
      </c>
      <c r="O536" s="195"/>
    </row>
    <row r="537" spans="1:15" x14ac:dyDescent="0.2">
      <c r="A537" s="203"/>
      <c r="B537" s="209"/>
      <c r="C537" s="210" t="s">
        <v>622</v>
      </c>
      <c r="D537" s="211"/>
      <c r="E537" s="212">
        <v>7.9168000000000003</v>
      </c>
      <c r="F537" s="213"/>
      <c r="G537" s="214"/>
      <c r="M537" s="208" t="s">
        <v>622</v>
      </c>
      <c r="O537" s="195"/>
    </row>
    <row r="538" spans="1:15" x14ac:dyDescent="0.2">
      <c r="A538" s="203"/>
      <c r="B538" s="209"/>
      <c r="C538" s="210" t="s">
        <v>621</v>
      </c>
      <c r="D538" s="211"/>
      <c r="E538" s="212">
        <v>-0.96</v>
      </c>
      <c r="F538" s="213"/>
      <c r="G538" s="214"/>
      <c r="M538" s="208" t="s">
        <v>621</v>
      </c>
      <c r="O538" s="195"/>
    </row>
    <row r="539" spans="1:15" x14ac:dyDescent="0.2">
      <c r="A539" s="203"/>
      <c r="B539" s="209"/>
      <c r="C539" s="210" t="s">
        <v>623</v>
      </c>
      <c r="D539" s="211"/>
      <c r="E539" s="212">
        <v>2.96</v>
      </c>
      <c r="F539" s="213"/>
      <c r="G539" s="214"/>
      <c r="M539" s="208" t="s">
        <v>623</v>
      </c>
      <c r="O539" s="195"/>
    </row>
    <row r="540" spans="1:15" x14ac:dyDescent="0.2">
      <c r="A540" s="203"/>
      <c r="B540" s="209"/>
      <c r="C540" s="210" t="s">
        <v>624</v>
      </c>
      <c r="D540" s="211"/>
      <c r="E540" s="212">
        <v>2.6621999999999999</v>
      </c>
      <c r="F540" s="213"/>
      <c r="G540" s="214"/>
      <c r="M540" s="208" t="s">
        <v>624</v>
      </c>
      <c r="O540" s="195"/>
    </row>
    <row r="541" spans="1:15" ht="22.5" x14ac:dyDescent="0.2">
      <c r="A541" s="203"/>
      <c r="B541" s="209"/>
      <c r="C541" s="210" t="s">
        <v>663</v>
      </c>
      <c r="D541" s="211"/>
      <c r="E541" s="212">
        <v>132.95500000000001</v>
      </c>
      <c r="F541" s="213"/>
      <c r="G541" s="214"/>
      <c r="M541" s="208" t="s">
        <v>663</v>
      </c>
      <c r="O541" s="195"/>
    </row>
    <row r="542" spans="1:15" x14ac:dyDescent="0.2">
      <c r="A542" s="203"/>
      <c r="B542" s="209"/>
      <c r="C542" s="210" t="s">
        <v>106</v>
      </c>
      <c r="D542" s="211"/>
      <c r="E542" s="212">
        <v>0</v>
      </c>
      <c r="F542" s="213"/>
      <c r="G542" s="214"/>
      <c r="M542" s="208">
        <v>0</v>
      </c>
      <c r="O542" s="195"/>
    </row>
    <row r="543" spans="1:15" x14ac:dyDescent="0.2">
      <c r="A543" s="203"/>
      <c r="B543" s="209"/>
      <c r="C543" s="210" t="s">
        <v>421</v>
      </c>
      <c r="D543" s="211"/>
      <c r="E543" s="212">
        <v>15.456</v>
      </c>
      <c r="F543" s="213"/>
      <c r="G543" s="214"/>
      <c r="M543" s="208" t="s">
        <v>421</v>
      </c>
      <c r="O543" s="195"/>
    </row>
    <row r="544" spans="1:15" x14ac:dyDescent="0.2">
      <c r="A544" s="203"/>
      <c r="B544" s="209"/>
      <c r="C544" s="210" t="s">
        <v>422</v>
      </c>
      <c r="D544" s="211"/>
      <c r="E544" s="212">
        <v>11.23</v>
      </c>
      <c r="F544" s="213"/>
      <c r="G544" s="214"/>
      <c r="M544" s="208" t="s">
        <v>422</v>
      </c>
      <c r="O544" s="195"/>
    </row>
    <row r="545" spans="1:104" x14ac:dyDescent="0.2">
      <c r="A545" s="203"/>
      <c r="B545" s="209"/>
      <c r="C545" s="210" t="s">
        <v>407</v>
      </c>
      <c r="D545" s="211"/>
      <c r="E545" s="212">
        <v>0</v>
      </c>
      <c r="F545" s="213"/>
      <c r="G545" s="214"/>
      <c r="M545" s="208" t="s">
        <v>407</v>
      </c>
      <c r="O545" s="195"/>
    </row>
    <row r="546" spans="1:104" x14ac:dyDescent="0.2">
      <c r="A546" s="203"/>
      <c r="B546" s="209"/>
      <c r="C546" s="210" t="s">
        <v>408</v>
      </c>
      <c r="D546" s="211"/>
      <c r="E546" s="212">
        <v>5.7</v>
      </c>
      <c r="F546" s="213"/>
      <c r="G546" s="214"/>
      <c r="M546" s="208" t="s">
        <v>408</v>
      </c>
      <c r="O546" s="195"/>
    </row>
    <row r="547" spans="1:104" x14ac:dyDescent="0.2">
      <c r="A547" s="203"/>
      <c r="B547" s="209"/>
      <c r="C547" s="210" t="s">
        <v>409</v>
      </c>
      <c r="D547" s="211"/>
      <c r="E547" s="212">
        <v>3.15</v>
      </c>
      <c r="F547" s="213"/>
      <c r="G547" s="214"/>
      <c r="M547" s="208" t="s">
        <v>409</v>
      </c>
      <c r="O547" s="195"/>
    </row>
    <row r="548" spans="1:104" ht="22.5" x14ac:dyDescent="0.2">
      <c r="A548" s="203"/>
      <c r="B548" s="209"/>
      <c r="C548" s="210" t="s">
        <v>664</v>
      </c>
      <c r="D548" s="211"/>
      <c r="E548" s="212">
        <v>35.244500000000002</v>
      </c>
      <c r="F548" s="213"/>
      <c r="G548" s="214"/>
      <c r="M548" s="208" t="s">
        <v>664</v>
      </c>
      <c r="O548" s="195"/>
    </row>
    <row r="549" spans="1:104" ht="22.5" x14ac:dyDescent="0.2">
      <c r="A549" s="203"/>
      <c r="B549" s="209"/>
      <c r="C549" s="210" t="s">
        <v>665</v>
      </c>
      <c r="D549" s="211"/>
      <c r="E549" s="212">
        <v>71.903999999999996</v>
      </c>
      <c r="F549" s="213"/>
      <c r="G549" s="214"/>
      <c r="M549" s="208" t="s">
        <v>665</v>
      </c>
      <c r="O549" s="195"/>
    </row>
    <row r="550" spans="1:104" x14ac:dyDescent="0.2">
      <c r="A550" s="196">
        <v>155</v>
      </c>
      <c r="B550" s="197" t="s">
        <v>666</v>
      </c>
      <c r="C550" s="198" t="s">
        <v>667</v>
      </c>
      <c r="D550" s="199" t="s">
        <v>97</v>
      </c>
      <c r="E550" s="200">
        <v>751.1739</v>
      </c>
      <c r="F550" s="200">
        <v>0</v>
      </c>
      <c r="G550" s="201">
        <f>E550*F550</f>
        <v>0</v>
      </c>
      <c r="O550" s="195">
        <v>2</v>
      </c>
      <c r="AA550" s="167">
        <v>1</v>
      </c>
      <c r="AB550" s="167">
        <v>7</v>
      </c>
      <c r="AC550" s="167">
        <v>7</v>
      </c>
      <c r="AZ550" s="167">
        <v>2</v>
      </c>
      <c r="BA550" s="167">
        <f>IF(AZ550=1,G550,0)</f>
        <v>0</v>
      </c>
      <c r="BB550" s="167">
        <f>IF(AZ550=2,G550,0)</f>
        <v>0</v>
      </c>
      <c r="BC550" s="167">
        <f>IF(AZ550=3,G550,0)</f>
        <v>0</v>
      </c>
      <c r="BD550" s="167">
        <f>IF(AZ550=4,G550,0)</f>
        <v>0</v>
      </c>
      <c r="BE550" s="167">
        <f>IF(AZ550=5,G550,0)</f>
        <v>0</v>
      </c>
      <c r="CA550" s="202">
        <v>1</v>
      </c>
      <c r="CB550" s="202">
        <v>7</v>
      </c>
      <c r="CZ550" s="167">
        <v>1.3999999999999999E-4</v>
      </c>
    </row>
    <row r="551" spans="1:104" x14ac:dyDescent="0.2">
      <c r="A551" s="215"/>
      <c r="B551" s="216" t="s">
        <v>74</v>
      </c>
      <c r="C551" s="217" t="str">
        <f>CONCATENATE(B517," ",C517)</f>
        <v>784 Malby</v>
      </c>
      <c r="D551" s="218"/>
      <c r="E551" s="219"/>
      <c r="F551" s="220"/>
      <c r="G551" s="221">
        <f>SUM(G517:G550)</f>
        <v>0</v>
      </c>
      <c r="O551" s="195">
        <v>4</v>
      </c>
      <c r="BA551" s="222">
        <f>SUM(BA517:BA550)</f>
        <v>0</v>
      </c>
      <c r="BB551" s="222">
        <f>SUM(BB517:BB550)</f>
        <v>0</v>
      </c>
      <c r="BC551" s="222">
        <f>SUM(BC517:BC550)</f>
        <v>0</v>
      </c>
      <c r="BD551" s="222">
        <f>SUM(BD517:BD550)</f>
        <v>0</v>
      </c>
      <c r="BE551" s="222">
        <f>SUM(BE517:BE550)</f>
        <v>0</v>
      </c>
    </row>
    <row r="552" spans="1:104" x14ac:dyDescent="0.2">
      <c r="A552" s="188" t="s">
        <v>72</v>
      </c>
      <c r="B552" s="189" t="s">
        <v>668</v>
      </c>
      <c r="C552" s="190" t="s">
        <v>669</v>
      </c>
      <c r="D552" s="191"/>
      <c r="E552" s="192"/>
      <c r="F552" s="192"/>
      <c r="G552" s="193"/>
      <c r="H552" s="194"/>
      <c r="I552" s="194"/>
      <c r="O552" s="195">
        <v>1</v>
      </c>
    </row>
    <row r="553" spans="1:104" x14ac:dyDescent="0.2">
      <c r="A553" s="196">
        <v>156</v>
      </c>
      <c r="B553" s="197" t="s">
        <v>670</v>
      </c>
      <c r="C553" s="198" t="s">
        <v>671</v>
      </c>
      <c r="D553" s="199" t="s">
        <v>85</v>
      </c>
      <c r="E553" s="200">
        <v>1</v>
      </c>
      <c r="F553" s="200">
        <v>0</v>
      </c>
      <c r="G553" s="201">
        <f>E553*F553</f>
        <v>0</v>
      </c>
      <c r="O553" s="195">
        <v>2</v>
      </c>
      <c r="AA553" s="167">
        <v>1</v>
      </c>
      <c r="AB553" s="167">
        <v>9</v>
      </c>
      <c r="AC553" s="167">
        <v>9</v>
      </c>
      <c r="AZ553" s="167">
        <v>4</v>
      </c>
      <c r="BA553" s="167">
        <f>IF(AZ553=1,G553,0)</f>
        <v>0</v>
      </c>
      <c r="BB553" s="167">
        <f>IF(AZ553=2,G553,0)</f>
        <v>0</v>
      </c>
      <c r="BC553" s="167">
        <f>IF(AZ553=3,G553,0)</f>
        <v>0</v>
      </c>
      <c r="BD553" s="167">
        <f>IF(AZ553=4,G553,0)</f>
        <v>0</v>
      </c>
      <c r="BE553" s="167">
        <f>IF(AZ553=5,G553,0)</f>
        <v>0</v>
      </c>
      <c r="CA553" s="202">
        <v>1</v>
      </c>
      <c r="CB553" s="202">
        <v>9</v>
      </c>
      <c r="CZ553" s="167">
        <v>0</v>
      </c>
    </row>
    <row r="554" spans="1:104" x14ac:dyDescent="0.2">
      <c r="A554" s="196">
        <v>157</v>
      </c>
      <c r="B554" s="197" t="s">
        <v>672</v>
      </c>
      <c r="C554" s="198" t="s">
        <v>673</v>
      </c>
      <c r="D554" s="199" t="s">
        <v>85</v>
      </c>
      <c r="E554" s="200">
        <v>1</v>
      </c>
      <c r="F554" s="200">
        <v>0</v>
      </c>
      <c r="G554" s="201">
        <f>E554*F554</f>
        <v>0</v>
      </c>
      <c r="O554" s="195">
        <v>2</v>
      </c>
      <c r="AA554" s="167">
        <v>1</v>
      </c>
      <c r="AB554" s="167">
        <v>9</v>
      </c>
      <c r="AC554" s="167">
        <v>9</v>
      </c>
      <c r="AZ554" s="167">
        <v>4</v>
      </c>
      <c r="BA554" s="167">
        <f>IF(AZ554=1,G554,0)</f>
        <v>0</v>
      </c>
      <c r="BB554" s="167">
        <f>IF(AZ554=2,G554,0)</f>
        <v>0</v>
      </c>
      <c r="BC554" s="167">
        <f>IF(AZ554=3,G554,0)</f>
        <v>0</v>
      </c>
      <c r="BD554" s="167">
        <f>IF(AZ554=4,G554,0)</f>
        <v>0</v>
      </c>
      <c r="BE554" s="167">
        <f>IF(AZ554=5,G554,0)</f>
        <v>0</v>
      </c>
      <c r="CA554" s="202">
        <v>1</v>
      </c>
      <c r="CB554" s="202">
        <v>9</v>
      </c>
      <c r="CZ554" s="167">
        <v>0</v>
      </c>
    </row>
    <row r="555" spans="1:104" x14ac:dyDescent="0.2">
      <c r="A555" s="215"/>
      <c r="B555" s="216" t="s">
        <v>74</v>
      </c>
      <c r="C555" s="217" t="str">
        <f>CONCATENATE(B552," ",C552)</f>
        <v>M21 Elektromontáže</v>
      </c>
      <c r="D555" s="218"/>
      <c r="E555" s="219"/>
      <c r="F555" s="220"/>
      <c r="G555" s="221">
        <f>SUM(G552:G554)</f>
        <v>0</v>
      </c>
      <c r="O555" s="195">
        <v>4</v>
      </c>
      <c r="BA555" s="222">
        <f>SUM(BA552:BA554)</f>
        <v>0</v>
      </c>
      <c r="BB555" s="222">
        <f>SUM(BB552:BB554)</f>
        <v>0</v>
      </c>
      <c r="BC555" s="222">
        <f>SUM(BC552:BC554)</f>
        <v>0</v>
      </c>
      <c r="BD555" s="222">
        <f>SUM(BD552:BD554)</f>
        <v>0</v>
      </c>
      <c r="BE555" s="222">
        <f>SUM(BE552:BE554)</f>
        <v>0</v>
      </c>
    </row>
    <row r="556" spans="1:104" x14ac:dyDescent="0.2">
      <c r="A556" s="188" t="s">
        <v>72</v>
      </c>
      <c r="B556" s="189" t="s">
        <v>674</v>
      </c>
      <c r="C556" s="190" t="s">
        <v>675</v>
      </c>
      <c r="D556" s="191"/>
      <c r="E556" s="192"/>
      <c r="F556" s="192"/>
      <c r="G556" s="193"/>
      <c r="H556" s="194"/>
      <c r="I556" s="194"/>
      <c r="O556" s="195">
        <v>1</v>
      </c>
    </row>
    <row r="557" spans="1:104" x14ac:dyDescent="0.2">
      <c r="A557" s="196">
        <v>158</v>
      </c>
      <c r="B557" s="197" t="s">
        <v>676</v>
      </c>
      <c r="C557" s="198" t="s">
        <v>677</v>
      </c>
      <c r="D557" s="199" t="s">
        <v>101</v>
      </c>
      <c r="E557" s="200">
        <v>31.808299999999999</v>
      </c>
      <c r="F557" s="200">
        <v>0</v>
      </c>
      <c r="G557" s="201">
        <f>E557*F557</f>
        <v>0</v>
      </c>
      <c r="O557" s="195">
        <v>2</v>
      </c>
      <c r="AA557" s="167">
        <v>1</v>
      </c>
      <c r="AB557" s="167">
        <v>10</v>
      </c>
      <c r="AC557" s="167">
        <v>10</v>
      </c>
      <c r="AZ557" s="167">
        <v>1</v>
      </c>
      <c r="BA557" s="167">
        <f>IF(AZ557=1,G557,0)</f>
        <v>0</v>
      </c>
      <c r="BB557" s="167">
        <f>IF(AZ557=2,G557,0)</f>
        <v>0</v>
      </c>
      <c r="BC557" s="167">
        <f>IF(AZ557=3,G557,0)</f>
        <v>0</v>
      </c>
      <c r="BD557" s="167">
        <f>IF(AZ557=4,G557,0)</f>
        <v>0</v>
      </c>
      <c r="BE557" s="167">
        <f>IF(AZ557=5,G557,0)</f>
        <v>0</v>
      </c>
      <c r="CA557" s="202">
        <v>1</v>
      </c>
      <c r="CB557" s="202">
        <v>10</v>
      </c>
      <c r="CZ557" s="167">
        <v>0</v>
      </c>
    </row>
    <row r="558" spans="1:104" x14ac:dyDescent="0.2">
      <c r="A558" s="196">
        <v>159</v>
      </c>
      <c r="B558" s="197" t="s">
        <v>678</v>
      </c>
      <c r="C558" s="198" t="s">
        <v>679</v>
      </c>
      <c r="D558" s="199" t="s">
        <v>101</v>
      </c>
      <c r="E558" s="200">
        <v>36.837137550000001</v>
      </c>
      <c r="F558" s="200">
        <v>0</v>
      </c>
      <c r="G558" s="201">
        <f>E558*F558</f>
        <v>0</v>
      </c>
      <c r="O558" s="195">
        <v>2</v>
      </c>
      <c r="AA558" s="167">
        <v>8</v>
      </c>
      <c r="AB558" s="167">
        <v>0</v>
      </c>
      <c r="AC558" s="167">
        <v>3</v>
      </c>
      <c r="AZ558" s="167">
        <v>1</v>
      </c>
      <c r="BA558" s="167">
        <f>IF(AZ558=1,G558,0)</f>
        <v>0</v>
      </c>
      <c r="BB558" s="167">
        <f>IF(AZ558=2,G558,0)</f>
        <v>0</v>
      </c>
      <c r="BC558" s="167">
        <f>IF(AZ558=3,G558,0)</f>
        <v>0</v>
      </c>
      <c r="BD558" s="167">
        <f>IF(AZ558=4,G558,0)</f>
        <v>0</v>
      </c>
      <c r="BE558" s="167">
        <f>IF(AZ558=5,G558,0)</f>
        <v>0</v>
      </c>
      <c r="CA558" s="202">
        <v>8</v>
      </c>
      <c r="CB558" s="202">
        <v>0</v>
      </c>
      <c r="CZ558" s="167">
        <v>0</v>
      </c>
    </row>
    <row r="559" spans="1:104" x14ac:dyDescent="0.2">
      <c r="A559" s="196">
        <v>160</v>
      </c>
      <c r="B559" s="197" t="s">
        <v>680</v>
      </c>
      <c r="C559" s="198" t="s">
        <v>681</v>
      </c>
      <c r="D559" s="199" t="s">
        <v>101</v>
      </c>
      <c r="E559" s="200">
        <v>36.837137550000001</v>
      </c>
      <c r="F559" s="200">
        <v>0</v>
      </c>
      <c r="G559" s="201">
        <f>E559*F559</f>
        <v>0</v>
      </c>
      <c r="O559" s="195">
        <v>2</v>
      </c>
      <c r="AA559" s="167">
        <v>8</v>
      </c>
      <c r="AB559" s="167">
        <v>0</v>
      </c>
      <c r="AC559" s="167">
        <v>3</v>
      </c>
      <c r="AZ559" s="167">
        <v>1</v>
      </c>
      <c r="BA559" s="167">
        <f>IF(AZ559=1,G559,0)</f>
        <v>0</v>
      </c>
      <c r="BB559" s="167">
        <f>IF(AZ559=2,G559,0)</f>
        <v>0</v>
      </c>
      <c r="BC559" s="167">
        <f>IF(AZ559=3,G559,0)</f>
        <v>0</v>
      </c>
      <c r="BD559" s="167">
        <f>IF(AZ559=4,G559,0)</f>
        <v>0</v>
      </c>
      <c r="BE559" s="167">
        <f>IF(AZ559=5,G559,0)</f>
        <v>0</v>
      </c>
      <c r="CA559" s="202">
        <v>8</v>
      </c>
      <c r="CB559" s="202">
        <v>0</v>
      </c>
      <c r="CZ559" s="167">
        <v>0</v>
      </c>
    </row>
    <row r="560" spans="1:104" x14ac:dyDescent="0.2">
      <c r="A560" s="196">
        <v>161</v>
      </c>
      <c r="B560" s="197" t="s">
        <v>682</v>
      </c>
      <c r="C560" s="198" t="s">
        <v>683</v>
      </c>
      <c r="D560" s="199" t="s">
        <v>101</v>
      </c>
      <c r="E560" s="200">
        <v>221.02282529999999</v>
      </c>
      <c r="F560" s="200">
        <v>0</v>
      </c>
      <c r="G560" s="201">
        <f>E560*F560</f>
        <v>0</v>
      </c>
      <c r="O560" s="195">
        <v>2</v>
      </c>
      <c r="AA560" s="167">
        <v>8</v>
      </c>
      <c r="AB560" s="167">
        <v>0</v>
      </c>
      <c r="AC560" s="167">
        <v>3</v>
      </c>
      <c r="AZ560" s="167">
        <v>1</v>
      </c>
      <c r="BA560" s="167">
        <f>IF(AZ560=1,G560,0)</f>
        <v>0</v>
      </c>
      <c r="BB560" s="167">
        <f>IF(AZ560=2,G560,0)</f>
        <v>0</v>
      </c>
      <c r="BC560" s="167">
        <f>IF(AZ560=3,G560,0)</f>
        <v>0</v>
      </c>
      <c r="BD560" s="167">
        <f>IF(AZ560=4,G560,0)</f>
        <v>0</v>
      </c>
      <c r="BE560" s="167">
        <f>IF(AZ560=5,G560,0)</f>
        <v>0</v>
      </c>
      <c r="CA560" s="202">
        <v>8</v>
      </c>
      <c r="CB560" s="202">
        <v>0</v>
      </c>
      <c r="CZ560" s="167">
        <v>0</v>
      </c>
    </row>
    <row r="561" spans="1:104" x14ac:dyDescent="0.2">
      <c r="A561" s="196">
        <v>162</v>
      </c>
      <c r="B561" s="197" t="s">
        <v>684</v>
      </c>
      <c r="C561" s="198" t="s">
        <v>685</v>
      </c>
      <c r="D561" s="199" t="s">
        <v>101</v>
      </c>
      <c r="E561" s="200">
        <v>147.34855020000001</v>
      </c>
      <c r="F561" s="200">
        <v>0</v>
      </c>
      <c r="G561" s="201">
        <f>E561*F561</f>
        <v>0</v>
      </c>
      <c r="O561" s="195">
        <v>2</v>
      </c>
      <c r="AA561" s="167">
        <v>8</v>
      </c>
      <c r="AB561" s="167">
        <v>0</v>
      </c>
      <c r="AC561" s="167">
        <v>3</v>
      </c>
      <c r="AZ561" s="167">
        <v>1</v>
      </c>
      <c r="BA561" s="167">
        <f>IF(AZ561=1,G561,0)</f>
        <v>0</v>
      </c>
      <c r="BB561" s="167">
        <f>IF(AZ561=2,G561,0)</f>
        <v>0</v>
      </c>
      <c r="BC561" s="167">
        <f>IF(AZ561=3,G561,0)</f>
        <v>0</v>
      </c>
      <c r="BD561" s="167">
        <f>IF(AZ561=4,G561,0)</f>
        <v>0</v>
      </c>
      <c r="BE561" s="167">
        <f>IF(AZ561=5,G561,0)</f>
        <v>0</v>
      </c>
      <c r="CA561" s="202">
        <v>8</v>
      </c>
      <c r="CB561" s="202">
        <v>0</v>
      </c>
      <c r="CZ561" s="167">
        <v>0</v>
      </c>
    </row>
    <row r="562" spans="1:104" x14ac:dyDescent="0.2">
      <c r="A562" s="196">
        <v>163</v>
      </c>
      <c r="B562" s="197" t="s">
        <v>686</v>
      </c>
      <c r="C562" s="198" t="s">
        <v>687</v>
      </c>
      <c r="D562" s="199" t="s">
        <v>101</v>
      </c>
      <c r="E562" s="200">
        <v>36.837137550000001</v>
      </c>
      <c r="F562" s="200">
        <v>0</v>
      </c>
      <c r="G562" s="201">
        <f>E562*F562</f>
        <v>0</v>
      </c>
      <c r="O562" s="195">
        <v>2</v>
      </c>
      <c r="AA562" s="167">
        <v>8</v>
      </c>
      <c r="AB562" s="167">
        <v>0</v>
      </c>
      <c r="AC562" s="167">
        <v>3</v>
      </c>
      <c r="AZ562" s="167">
        <v>1</v>
      </c>
      <c r="BA562" s="167">
        <f>IF(AZ562=1,G562,0)</f>
        <v>0</v>
      </c>
      <c r="BB562" s="167">
        <f>IF(AZ562=2,G562,0)</f>
        <v>0</v>
      </c>
      <c r="BC562" s="167">
        <f>IF(AZ562=3,G562,0)</f>
        <v>0</v>
      </c>
      <c r="BD562" s="167">
        <f>IF(AZ562=4,G562,0)</f>
        <v>0</v>
      </c>
      <c r="BE562" s="167">
        <f>IF(AZ562=5,G562,0)</f>
        <v>0</v>
      </c>
      <c r="CA562" s="202">
        <v>8</v>
      </c>
      <c r="CB562" s="202">
        <v>0</v>
      </c>
      <c r="CZ562" s="167">
        <v>0</v>
      </c>
    </row>
    <row r="563" spans="1:104" x14ac:dyDescent="0.2">
      <c r="A563" s="196">
        <v>164</v>
      </c>
      <c r="B563" s="197" t="s">
        <v>688</v>
      </c>
      <c r="C563" s="198" t="s">
        <v>689</v>
      </c>
      <c r="D563" s="199" t="s">
        <v>101</v>
      </c>
      <c r="E563" s="200">
        <v>36.837137550000001</v>
      </c>
      <c r="F563" s="200">
        <v>0</v>
      </c>
      <c r="G563" s="201">
        <f>E563*F563</f>
        <v>0</v>
      </c>
      <c r="O563" s="195">
        <v>2</v>
      </c>
      <c r="AA563" s="167">
        <v>8</v>
      </c>
      <c r="AB563" s="167">
        <v>0</v>
      </c>
      <c r="AC563" s="167">
        <v>3</v>
      </c>
      <c r="AZ563" s="167">
        <v>1</v>
      </c>
      <c r="BA563" s="167">
        <f>IF(AZ563=1,G563,0)</f>
        <v>0</v>
      </c>
      <c r="BB563" s="167">
        <f>IF(AZ563=2,G563,0)</f>
        <v>0</v>
      </c>
      <c r="BC563" s="167">
        <f>IF(AZ563=3,G563,0)</f>
        <v>0</v>
      </c>
      <c r="BD563" s="167">
        <f>IF(AZ563=4,G563,0)</f>
        <v>0</v>
      </c>
      <c r="BE563" s="167">
        <f>IF(AZ563=5,G563,0)</f>
        <v>0</v>
      </c>
      <c r="CA563" s="202">
        <v>8</v>
      </c>
      <c r="CB563" s="202">
        <v>0</v>
      </c>
      <c r="CZ563" s="167">
        <v>0</v>
      </c>
    </row>
    <row r="564" spans="1:104" x14ac:dyDescent="0.2">
      <c r="A564" s="215"/>
      <c r="B564" s="216" t="s">
        <v>74</v>
      </c>
      <c r="C564" s="217" t="str">
        <f>CONCATENATE(B556," ",C556)</f>
        <v>D96 Přesuny suti a vybouraných hmot</v>
      </c>
      <c r="D564" s="218"/>
      <c r="E564" s="219"/>
      <c r="F564" s="220"/>
      <c r="G564" s="221">
        <f>SUM(G556:G563)</f>
        <v>0</v>
      </c>
      <c r="O564" s="195">
        <v>4</v>
      </c>
      <c r="BA564" s="222">
        <f>SUM(BA556:BA563)</f>
        <v>0</v>
      </c>
      <c r="BB564" s="222">
        <f>SUM(BB556:BB563)</f>
        <v>0</v>
      </c>
      <c r="BC564" s="222">
        <f>SUM(BC556:BC563)</f>
        <v>0</v>
      </c>
      <c r="BD564" s="222">
        <f>SUM(BD556:BD563)</f>
        <v>0</v>
      </c>
      <c r="BE564" s="222">
        <f>SUM(BE556:BE563)</f>
        <v>0</v>
      </c>
    </row>
    <row r="565" spans="1:104" x14ac:dyDescent="0.2">
      <c r="E565" s="167"/>
    </row>
    <row r="566" spans="1:104" x14ac:dyDescent="0.2">
      <c r="E566" s="167"/>
    </row>
    <row r="567" spans="1:104" x14ac:dyDescent="0.2">
      <c r="E567" s="167"/>
    </row>
    <row r="568" spans="1:104" x14ac:dyDescent="0.2">
      <c r="E568" s="167"/>
    </row>
    <row r="569" spans="1:104" x14ac:dyDescent="0.2">
      <c r="E569" s="167"/>
    </row>
    <row r="570" spans="1:104" x14ac:dyDescent="0.2">
      <c r="E570" s="167"/>
    </row>
    <row r="571" spans="1:104" x14ac:dyDescent="0.2">
      <c r="E571" s="167"/>
    </row>
    <row r="572" spans="1:104" x14ac:dyDescent="0.2">
      <c r="E572" s="167"/>
    </row>
    <row r="573" spans="1:104" x14ac:dyDescent="0.2">
      <c r="E573" s="167"/>
    </row>
    <row r="574" spans="1:104" x14ac:dyDescent="0.2">
      <c r="E574" s="167"/>
    </row>
    <row r="575" spans="1:104" x14ac:dyDescent="0.2">
      <c r="E575" s="167"/>
    </row>
    <row r="576" spans="1:104" x14ac:dyDescent="0.2">
      <c r="E576" s="167"/>
    </row>
    <row r="577" spans="1:7" x14ac:dyDescent="0.2">
      <c r="E577" s="167"/>
    </row>
    <row r="578" spans="1:7" x14ac:dyDescent="0.2">
      <c r="E578" s="167"/>
    </row>
    <row r="579" spans="1:7" x14ac:dyDescent="0.2">
      <c r="E579" s="167"/>
    </row>
    <row r="580" spans="1:7" x14ac:dyDescent="0.2">
      <c r="E580" s="167"/>
    </row>
    <row r="581" spans="1:7" x14ac:dyDescent="0.2">
      <c r="E581" s="167"/>
    </row>
    <row r="582" spans="1:7" x14ac:dyDescent="0.2">
      <c r="E582" s="167"/>
    </row>
    <row r="583" spans="1:7" x14ac:dyDescent="0.2">
      <c r="E583" s="167"/>
    </row>
    <row r="584" spans="1:7" x14ac:dyDescent="0.2">
      <c r="E584" s="167"/>
    </row>
    <row r="585" spans="1:7" x14ac:dyDescent="0.2">
      <c r="E585" s="167"/>
    </row>
    <row r="586" spans="1:7" x14ac:dyDescent="0.2">
      <c r="E586" s="167"/>
    </row>
    <row r="587" spans="1:7" x14ac:dyDescent="0.2">
      <c r="E587" s="167"/>
    </row>
    <row r="588" spans="1:7" x14ac:dyDescent="0.2">
      <c r="A588" s="223"/>
      <c r="B588" s="223"/>
      <c r="C588" s="223"/>
      <c r="D588" s="223"/>
      <c r="E588" s="223"/>
      <c r="F588" s="223"/>
      <c r="G588" s="223"/>
    </row>
    <row r="589" spans="1:7" x14ac:dyDescent="0.2">
      <c r="A589" s="223"/>
      <c r="B589" s="223"/>
      <c r="C589" s="223"/>
      <c r="D589" s="223"/>
      <c r="E589" s="223"/>
      <c r="F589" s="223"/>
      <c r="G589" s="223"/>
    </row>
    <row r="590" spans="1:7" x14ac:dyDescent="0.2">
      <c r="A590" s="223"/>
      <c r="B590" s="223"/>
      <c r="C590" s="223"/>
      <c r="D590" s="223"/>
      <c r="E590" s="223"/>
      <c r="F590" s="223"/>
      <c r="G590" s="223"/>
    </row>
    <row r="591" spans="1:7" x14ac:dyDescent="0.2">
      <c r="A591" s="223"/>
      <c r="B591" s="223"/>
      <c r="C591" s="223"/>
      <c r="D591" s="223"/>
      <c r="E591" s="223"/>
      <c r="F591" s="223"/>
      <c r="G591" s="223"/>
    </row>
    <row r="592" spans="1:7" x14ac:dyDescent="0.2">
      <c r="E592" s="167"/>
    </row>
    <row r="593" spans="5:5" x14ac:dyDescent="0.2">
      <c r="E593" s="167"/>
    </row>
    <row r="594" spans="5:5" x14ac:dyDescent="0.2">
      <c r="E594" s="167"/>
    </row>
    <row r="595" spans="5:5" x14ac:dyDescent="0.2">
      <c r="E595" s="167"/>
    </row>
    <row r="596" spans="5:5" x14ac:dyDescent="0.2">
      <c r="E596" s="167"/>
    </row>
    <row r="597" spans="5:5" x14ac:dyDescent="0.2">
      <c r="E597" s="167"/>
    </row>
    <row r="598" spans="5:5" x14ac:dyDescent="0.2">
      <c r="E598" s="167"/>
    </row>
    <row r="599" spans="5:5" x14ac:dyDescent="0.2">
      <c r="E599" s="167"/>
    </row>
    <row r="600" spans="5:5" x14ac:dyDescent="0.2">
      <c r="E600" s="167"/>
    </row>
    <row r="601" spans="5:5" x14ac:dyDescent="0.2">
      <c r="E601" s="167"/>
    </row>
    <row r="602" spans="5:5" x14ac:dyDescent="0.2">
      <c r="E602" s="167"/>
    </row>
    <row r="603" spans="5:5" x14ac:dyDescent="0.2">
      <c r="E603" s="167"/>
    </row>
    <row r="604" spans="5:5" x14ac:dyDescent="0.2">
      <c r="E604" s="167"/>
    </row>
    <row r="605" spans="5:5" x14ac:dyDescent="0.2">
      <c r="E605" s="167"/>
    </row>
    <row r="606" spans="5:5" x14ac:dyDescent="0.2">
      <c r="E606" s="167"/>
    </row>
    <row r="607" spans="5:5" x14ac:dyDescent="0.2">
      <c r="E607" s="167"/>
    </row>
    <row r="608" spans="5:5" x14ac:dyDescent="0.2">
      <c r="E608" s="167"/>
    </row>
    <row r="609" spans="1:7" x14ac:dyDescent="0.2">
      <c r="E609" s="167"/>
    </row>
    <row r="610" spans="1:7" x14ac:dyDescent="0.2">
      <c r="E610" s="167"/>
    </row>
    <row r="611" spans="1:7" x14ac:dyDescent="0.2">
      <c r="E611" s="167"/>
    </row>
    <row r="612" spans="1:7" x14ac:dyDescent="0.2">
      <c r="E612" s="167"/>
    </row>
    <row r="613" spans="1:7" x14ac:dyDescent="0.2">
      <c r="E613" s="167"/>
    </row>
    <row r="614" spans="1:7" x14ac:dyDescent="0.2">
      <c r="E614" s="167"/>
    </row>
    <row r="615" spans="1:7" x14ac:dyDescent="0.2">
      <c r="E615" s="167"/>
    </row>
    <row r="616" spans="1:7" x14ac:dyDescent="0.2">
      <c r="E616" s="167"/>
    </row>
    <row r="617" spans="1:7" x14ac:dyDescent="0.2">
      <c r="E617" s="167"/>
    </row>
    <row r="618" spans="1:7" x14ac:dyDescent="0.2">
      <c r="E618" s="167"/>
    </row>
    <row r="619" spans="1:7" x14ac:dyDescent="0.2">
      <c r="E619" s="167"/>
    </row>
    <row r="620" spans="1:7" x14ac:dyDescent="0.2">
      <c r="E620" s="167"/>
    </row>
    <row r="621" spans="1:7" x14ac:dyDescent="0.2">
      <c r="E621" s="167"/>
    </row>
    <row r="622" spans="1:7" x14ac:dyDescent="0.2">
      <c r="E622" s="167"/>
    </row>
    <row r="623" spans="1:7" x14ac:dyDescent="0.2">
      <c r="A623" s="224"/>
      <c r="B623" s="224"/>
    </row>
    <row r="624" spans="1:7" x14ac:dyDescent="0.2">
      <c r="A624" s="223"/>
      <c r="B624" s="223"/>
      <c r="C624" s="226"/>
      <c r="D624" s="226"/>
      <c r="E624" s="227"/>
      <c r="F624" s="226"/>
      <c r="G624" s="228"/>
    </row>
    <row r="625" spans="1:7" x14ac:dyDescent="0.2">
      <c r="A625" s="229"/>
      <c r="B625" s="229"/>
      <c r="C625" s="223"/>
      <c r="D625" s="223"/>
      <c r="E625" s="230"/>
      <c r="F625" s="223"/>
      <c r="G625" s="223"/>
    </row>
    <row r="626" spans="1:7" x14ac:dyDescent="0.2">
      <c r="A626" s="223"/>
      <c r="B626" s="223"/>
      <c r="C626" s="223"/>
      <c r="D626" s="223"/>
      <c r="E626" s="230"/>
      <c r="F626" s="223"/>
      <c r="G626" s="223"/>
    </row>
    <row r="627" spans="1:7" x14ac:dyDescent="0.2">
      <c r="A627" s="223"/>
      <c r="B627" s="223"/>
      <c r="C627" s="223"/>
      <c r="D627" s="223"/>
      <c r="E627" s="230"/>
      <c r="F627" s="223"/>
      <c r="G627" s="223"/>
    </row>
    <row r="628" spans="1:7" x14ac:dyDescent="0.2">
      <c r="A628" s="223"/>
      <c r="B628" s="223"/>
      <c r="C628" s="223"/>
      <c r="D628" s="223"/>
      <c r="E628" s="230"/>
      <c r="F628" s="223"/>
      <c r="G628" s="223"/>
    </row>
    <row r="629" spans="1:7" x14ac:dyDescent="0.2">
      <c r="A629" s="223"/>
      <c r="B629" s="223"/>
      <c r="C629" s="223"/>
      <c r="D629" s="223"/>
      <c r="E629" s="230"/>
      <c r="F629" s="223"/>
      <c r="G629" s="223"/>
    </row>
    <row r="630" spans="1:7" x14ac:dyDescent="0.2">
      <c r="A630" s="223"/>
      <c r="B630" s="223"/>
      <c r="C630" s="223"/>
      <c r="D630" s="223"/>
      <c r="E630" s="230"/>
      <c r="F630" s="223"/>
      <c r="G630" s="223"/>
    </row>
    <row r="631" spans="1:7" x14ac:dyDescent="0.2">
      <c r="A631" s="223"/>
      <c r="B631" s="223"/>
      <c r="C631" s="223"/>
      <c r="D631" s="223"/>
      <c r="E631" s="230"/>
      <c r="F631" s="223"/>
      <c r="G631" s="223"/>
    </row>
    <row r="632" spans="1:7" x14ac:dyDescent="0.2">
      <c r="A632" s="223"/>
      <c r="B632" s="223"/>
      <c r="C632" s="223"/>
      <c r="D632" s="223"/>
      <c r="E632" s="230"/>
      <c r="F632" s="223"/>
      <c r="G632" s="223"/>
    </row>
    <row r="633" spans="1:7" x14ac:dyDescent="0.2">
      <c r="A633" s="223"/>
      <c r="B633" s="223"/>
      <c r="C633" s="223"/>
      <c r="D633" s="223"/>
      <c r="E633" s="230"/>
      <c r="F633" s="223"/>
      <c r="G633" s="223"/>
    </row>
    <row r="634" spans="1:7" x14ac:dyDescent="0.2">
      <c r="A634" s="223"/>
      <c r="B634" s="223"/>
      <c r="C634" s="223"/>
      <c r="D634" s="223"/>
      <c r="E634" s="230"/>
      <c r="F634" s="223"/>
      <c r="G634" s="223"/>
    </row>
    <row r="635" spans="1:7" x14ac:dyDescent="0.2">
      <c r="A635" s="223"/>
      <c r="B635" s="223"/>
      <c r="C635" s="223"/>
      <c r="D635" s="223"/>
      <c r="E635" s="230"/>
      <c r="F635" s="223"/>
      <c r="G635" s="223"/>
    </row>
    <row r="636" spans="1:7" x14ac:dyDescent="0.2">
      <c r="A636" s="223"/>
      <c r="B636" s="223"/>
      <c r="C636" s="223"/>
      <c r="D636" s="223"/>
      <c r="E636" s="230"/>
      <c r="F636" s="223"/>
      <c r="G636" s="223"/>
    </row>
    <row r="637" spans="1:7" x14ac:dyDescent="0.2">
      <c r="A637" s="223"/>
      <c r="B637" s="223"/>
      <c r="C637" s="223"/>
      <c r="D637" s="223"/>
      <c r="E637" s="230"/>
      <c r="F637" s="223"/>
      <c r="G637" s="223"/>
    </row>
  </sheetData>
  <mergeCells count="350">
    <mergeCell ref="C545:D545"/>
    <mergeCell ref="C546:D546"/>
    <mergeCell ref="C547:D547"/>
    <mergeCell ref="C548:D548"/>
    <mergeCell ref="C549:D549"/>
    <mergeCell ref="C539:D539"/>
    <mergeCell ref="C540:D540"/>
    <mergeCell ref="C541:D541"/>
    <mergeCell ref="C542:D542"/>
    <mergeCell ref="C543:D543"/>
    <mergeCell ref="C544:D544"/>
    <mergeCell ref="C533:D533"/>
    <mergeCell ref="C534:D534"/>
    <mergeCell ref="C535:D535"/>
    <mergeCell ref="C536:D536"/>
    <mergeCell ref="C537:D537"/>
    <mergeCell ref="C538:D538"/>
    <mergeCell ref="C527:D527"/>
    <mergeCell ref="C528:D528"/>
    <mergeCell ref="C529:D529"/>
    <mergeCell ref="C530:D530"/>
    <mergeCell ref="C531:D531"/>
    <mergeCell ref="C532:D532"/>
    <mergeCell ref="C519:D519"/>
    <mergeCell ref="C520:D520"/>
    <mergeCell ref="C521:D521"/>
    <mergeCell ref="C522:D522"/>
    <mergeCell ref="C523:D523"/>
    <mergeCell ref="C524:D524"/>
    <mergeCell ref="C525:D525"/>
    <mergeCell ref="C526:D526"/>
    <mergeCell ref="C506:D506"/>
    <mergeCell ref="C508:D508"/>
    <mergeCell ref="C510:D510"/>
    <mergeCell ref="C515:D515"/>
    <mergeCell ref="C497:D497"/>
    <mergeCell ref="C498:D498"/>
    <mergeCell ref="C499:D499"/>
    <mergeCell ref="C502:D502"/>
    <mergeCell ref="C504:D504"/>
    <mergeCell ref="C505:D505"/>
    <mergeCell ref="C485:D485"/>
    <mergeCell ref="C486:D486"/>
    <mergeCell ref="C487:D487"/>
    <mergeCell ref="C492:D492"/>
    <mergeCell ref="C493:D493"/>
    <mergeCell ref="C494:D494"/>
    <mergeCell ref="C495:D495"/>
    <mergeCell ref="C496:D496"/>
    <mergeCell ref="C478:D478"/>
    <mergeCell ref="C479:D479"/>
    <mergeCell ref="C480:D480"/>
    <mergeCell ref="C482:D482"/>
    <mergeCell ref="C483:D483"/>
    <mergeCell ref="C484:D484"/>
    <mergeCell ref="C472:D472"/>
    <mergeCell ref="C473:D473"/>
    <mergeCell ref="C474:D474"/>
    <mergeCell ref="C475:D475"/>
    <mergeCell ref="C476:D476"/>
    <mergeCell ref="C477:D477"/>
    <mergeCell ref="C466:D466"/>
    <mergeCell ref="C467:D467"/>
    <mergeCell ref="C468:D468"/>
    <mergeCell ref="C469:D469"/>
    <mergeCell ref="C470:D470"/>
    <mergeCell ref="C471:D471"/>
    <mergeCell ref="C459:D459"/>
    <mergeCell ref="C460:D460"/>
    <mergeCell ref="C461:D461"/>
    <mergeCell ref="C462:D462"/>
    <mergeCell ref="C464:D464"/>
    <mergeCell ref="C465:D465"/>
    <mergeCell ref="C451:D451"/>
    <mergeCell ref="C453:D453"/>
    <mergeCell ref="C455:D455"/>
    <mergeCell ref="C456:D456"/>
    <mergeCell ref="C457:D457"/>
    <mergeCell ref="C458:D458"/>
    <mergeCell ref="C444:D444"/>
    <mergeCell ref="C445:D445"/>
    <mergeCell ref="C446:D446"/>
    <mergeCell ref="C447:D447"/>
    <mergeCell ref="C448:D448"/>
    <mergeCell ref="C449:D449"/>
    <mergeCell ref="C437:D437"/>
    <mergeCell ref="C438:D438"/>
    <mergeCell ref="C439:D439"/>
    <mergeCell ref="C441:D441"/>
    <mergeCell ref="C442:D442"/>
    <mergeCell ref="C443:D443"/>
    <mergeCell ref="C431:D431"/>
    <mergeCell ref="C432:D432"/>
    <mergeCell ref="C433:D433"/>
    <mergeCell ref="C434:D434"/>
    <mergeCell ref="C435:D435"/>
    <mergeCell ref="C436:D436"/>
    <mergeCell ref="C425:D425"/>
    <mergeCell ref="C426:D426"/>
    <mergeCell ref="C427:D427"/>
    <mergeCell ref="C428:D428"/>
    <mergeCell ref="C429:D429"/>
    <mergeCell ref="C430:D430"/>
    <mergeCell ref="C411:D411"/>
    <mergeCell ref="C416:D416"/>
    <mergeCell ref="C417:D417"/>
    <mergeCell ref="C418:D418"/>
    <mergeCell ref="C419:D419"/>
    <mergeCell ref="C420:D420"/>
    <mergeCell ref="C422:D422"/>
    <mergeCell ref="C424:D424"/>
    <mergeCell ref="C403:D403"/>
    <mergeCell ref="C404:D404"/>
    <mergeCell ref="C405:D405"/>
    <mergeCell ref="C406:D406"/>
    <mergeCell ref="C408:D408"/>
    <mergeCell ref="C409:D409"/>
    <mergeCell ref="C395:D395"/>
    <mergeCell ref="C397:D397"/>
    <mergeCell ref="C398:D398"/>
    <mergeCell ref="C399:D399"/>
    <mergeCell ref="C400:D400"/>
    <mergeCell ref="C370:D370"/>
    <mergeCell ref="C372:G372"/>
    <mergeCell ref="C373:D373"/>
    <mergeCell ref="C375:G375"/>
    <mergeCell ref="C376:D376"/>
    <mergeCell ref="C355:D355"/>
    <mergeCell ref="C357:D357"/>
    <mergeCell ref="C365:D365"/>
    <mergeCell ref="C366:D366"/>
    <mergeCell ref="C368:D368"/>
    <mergeCell ref="C369:D369"/>
    <mergeCell ref="C344:D344"/>
    <mergeCell ref="C345:D345"/>
    <mergeCell ref="C348:D348"/>
    <mergeCell ref="C349:D349"/>
    <mergeCell ref="C350:D350"/>
    <mergeCell ref="C351:D351"/>
    <mergeCell ref="C353:D353"/>
    <mergeCell ref="C354:D354"/>
    <mergeCell ref="C325:D325"/>
    <mergeCell ref="C328:D328"/>
    <mergeCell ref="C329:D329"/>
    <mergeCell ref="C334:D334"/>
    <mergeCell ref="C337:D337"/>
    <mergeCell ref="C315:D315"/>
    <mergeCell ref="C316:D316"/>
    <mergeCell ref="C318:D318"/>
    <mergeCell ref="C319:D319"/>
    <mergeCell ref="C321:D321"/>
    <mergeCell ref="C323:D323"/>
    <mergeCell ref="C306:D306"/>
    <mergeCell ref="C307:D307"/>
    <mergeCell ref="C308:D308"/>
    <mergeCell ref="C309:D309"/>
    <mergeCell ref="C311:D311"/>
    <mergeCell ref="C313:D313"/>
    <mergeCell ref="C298:D298"/>
    <mergeCell ref="C300:D300"/>
    <mergeCell ref="C301:D301"/>
    <mergeCell ref="C302:D302"/>
    <mergeCell ref="C303:D303"/>
    <mergeCell ref="C304:D304"/>
    <mergeCell ref="C288:D288"/>
    <mergeCell ref="C289:D289"/>
    <mergeCell ref="C290:D290"/>
    <mergeCell ref="C292:D292"/>
    <mergeCell ref="C293:D293"/>
    <mergeCell ref="C294:D294"/>
    <mergeCell ref="C295:D295"/>
    <mergeCell ref="C297:D297"/>
    <mergeCell ref="C275:D275"/>
    <mergeCell ref="C276:D276"/>
    <mergeCell ref="C277:D277"/>
    <mergeCell ref="C282:D282"/>
    <mergeCell ref="C283:D283"/>
    <mergeCell ref="C268:D268"/>
    <mergeCell ref="C269:D269"/>
    <mergeCell ref="C270:D270"/>
    <mergeCell ref="C271:D271"/>
    <mergeCell ref="C272:D272"/>
    <mergeCell ref="C274:D274"/>
    <mergeCell ref="C261:D261"/>
    <mergeCell ref="C262:D262"/>
    <mergeCell ref="C263:D263"/>
    <mergeCell ref="C264:D264"/>
    <mergeCell ref="C265:D265"/>
    <mergeCell ref="C266:D266"/>
    <mergeCell ref="C246:D246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34:D234"/>
    <mergeCell ref="C238:D238"/>
    <mergeCell ref="C240:D240"/>
    <mergeCell ref="C256:D256"/>
    <mergeCell ref="C257:D257"/>
    <mergeCell ref="C258:D258"/>
    <mergeCell ref="C259:D259"/>
    <mergeCell ref="C223:D223"/>
    <mergeCell ref="C225:D225"/>
    <mergeCell ref="C227:D227"/>
    <mergeCell ref="C229:D229"/>
    <mergeCell ref="C230:D230"/>
    <mergeCell ref="C232:D232"/>
    <mergeCell ref="C208:D208"/>
    <mergeCell ref="C209:D209"/>
    <mergeCell ref="C210:D210"/>
    <mergeCell ref="C214:D214"/>
    <mergeCell ref="C216:D216"/>
    <mergeCell ref="C218:D218"/>
    <mergeCell ref="C220:D220"/>
    <mergeCell ref="C221:D221"/>
    <mergeCell ref="C200:D200"/>
    <mergeCell ref="C202:D202"/>
    <mergeCell ref="C203:D203"/>
    <mergeCell ref="C204:D204"/>
    <mergeCell ref="C206:D206"/>
    <mergeCell ref="C207:D207"/>
    <mergeCell ref="C191:D191"/>
    <mergeCell ref="C192:D192"/>
    <mergeCell ref="C194:D194"/>
    <mergeCell ref="C195:D195"/>
    <mergeCell ref="C196:D196"/>
    <mergeCell ref="C198:D198"/>
    <mergeCell ref="C183:D183"/>
    <mergeCell ref="C184:D184"/>
    <mergeCell ref="C185:D185"/>
    <mergeCell ref="C187:D187"/>
    <mergeCell ref="C188:D188"/>
    <mergeCell ref="C189:D189"/>
    <mergeCell ref="C176:D176"/>
    <mergeCell ref="C177:D177"/>
    <mergeCell ref="C178:D178"/>
    <mergeCell ref="C180:D180"/>
    <mergeCell ref="C181:D181"/>
    <mergeCell ref="C182:D182"/>
    <mergeCell ref="C166:D166"/>
    <mergeCell ref="C168:D168"/>
    <mergeCell ref="C169:D169"/>
    <mergeCell ref="C171:D171"/>
    <mergeCell ref="C173:D173"/>
    <mergeCell ref="C174:D174"/>
    <mergeCell ref="C156:D156"/>
    <mergeCell ref="C158:D158"/>
    <mergeCell ref="C160:D160"/>
    <mergeCell ref="C162:D162"/>
    <mergeCell ref="C163:D163"/>
    <mergeCell ref="C165:D165"/>
    <mergeCell ref="C145:D145"/>
    <mergeCell ref="C146:D146"/>
    <mergeCell ref="C150:D150"/>
    <mergeCell ref="C151:D151"/>
    <mergeCell ref="C153:D153"/>
    <mergeCell ref="C155:D155"/>
    <mergeCell ref="C126:D126"/>
    <mergeCell ref="C128:D128"/>
    <mergeCell ref="C129:D129"/>
    <mergeCell ref="C134:D134"/>
    <mergeCell ref="C136:D136"/>
    <mergeCell ref="C139:D139"/>
    <mergeCell ref="C141:D141"/>
    <mergeCell ref="C113:D113"/>
    <mergeCell ref="C114:D114"/>
    <mergeCell ref="C115:D115"/>
    <mergeCell ref="C116:D116"/>
    <mergeCell ref="C117:D117"/>
    <mergeCell ref="C119:D119"/>
    <mergeCell ref="C123:D123"/>
    <mergeCell ref="C124:D124"/>
    <mergeCell ref="C97:D97"/>
    <mergeCell ref="C101:D101"/>
    <mergeCell ref="C103:D103"/>
    <mergeCell ref="C104:D104"/>
    <mergeCell ref="C105:D105"/>
    <mergeCell ref="C107:D107"/>
    <mergeCell ref="C108:D108"/>
    <mergeCell ref="C109:D109"/>
    <mergeCell ref="C85:D85"/>
    <mergeCell ref="C86:D86"/>
    <mergeCell ref="C87:D87"/>
    <mergeCell ref="C89:D89"/>
    <mergeCell ref="C93:G93"/>
    <mergeCell ref="C94:G94"/>
    <mergeCell ref="C95:D95"/>
    <mergeCell ref="C96:D96"/>
    <mergeCell ref="C78:D78"/>
    <mergeCell ref="C79:D79"/>
    <mergeCell ref="C80:D80"/>
    <mergeCell ref="C81:D81"/>
    <mergeCell ref="C82:D82"/>
    <mergeCell ref="C83:D83"/>
    <mergeCell ref="C69:D69"/>
    <mergeCell ref="C70:D70"/>
    <mergeCell ref="C71:D71"/>
    <mergeCell ref="C73:D73"/>
    <mergeCell ref="C75:D75"/>
    <mergeCell ref="C76:D76"/>
    <mergeCell ref="C61:D61"/>
    <mergeCell ref="C63:D63"/>
    <mergeCell ref="C64:D64"/>
    <mergeCell ref="C65:D65"/>
    <mergeCell ref="C67:D67"/>
    <mergeCell ref="C68:D68"/>
    <mergeCell ref="C49:D49"/>
    <mergeCell ref="C50:D50"/>
    <mergeCell ref="C51:D51"/>
    <mergeCell ref="C53:D53"/>
    <mergeCell ref="C55:D55"/>
    <mergeCell ref="C56:D56"/>
    <mergeCell ref="C58:D58"/>
    <mergeCell ref="C60:D60"/>
    <mergeCell ref="C40:D40"/>
    <mergeCell ref="C41:D41"/>
    <mergeCell ref="C42:D42"/>
    <mergeCell ref="C43:D43"/>
    <mergeCell ref="C44:D44"/>
    <mergeCell ref="C45:D45"/>
    <mergeCell ref="C32:D32"/>
    <mergeCell ref="C34:G34"/>
    <mergeCell ref="C35:D35"/>
    <mergeCell ref="C36:D36"/>
    <mergeCell ref="C37:D37"/>
    <mergeCell ref="C38:D38"/>
    <mergeCell ref="C23:D23"/>
    <mergeCell ref="C25:D25"/>
    <mergeCell ref="C26:D26"/>
    <mergeCell ref="C27:D27"/>
    <mergeCell ref="C28:D28"/>
    <mergeCell ref="C30:D30"/>
    <mergeCell ref="C16:D16"/>
    <mergeCell ref="C18:D18"/>
    <mergeCell ref="C19:D19"/>
    <mergeCell ref="C20:D20"/>
    <mergeCell ref="C21:D21"/>
    <mergeCell ref="C22:D22"/>
    <mergeCell ref="A1:G1"/>
    <mergeCell ref="A3:B3"/>
    <mergeCell ref="A4:B4"/>
    <mergeCell ref="E4:G4"/>
    <mergeCell ref="C9:G9"/>
    <mergeCell ref="C10:D10"/>
    <mergeCell ref="C12:D12"/>
    <mergeCell ref="C14:D1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money</dc:creator>
  <cp:lastModifiedBy>money</cp:lastModifiedBy>
  <dcterms:created xsi:type="dcterms:W3CDTF">2016-05-27T10:55:02Z</dcterms:created>
  <dcterms:modified xsi:type="dcterms:W3CDTF">2016-05-27T10:55:29Z</dcterms:modified>
</cp:coreProperties>
</file>