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360" windowWidth="17955" windowHeight="11535"/>
  </bookViews>
  <sheets>
    <sheet name="Krycí list" sheetId="2" r:id="rId1"/>
    <sheet name="Rekapitulace" sheetId="3" r:id="rId2"/>
    <sheet name="Položky" sheetId="4" r:id="rId3"/>
  </sheets>
  <definedNames>
    <definedName name="_xlnm.Print_Titles" localSheetId="2">Položky!$1:$6</definedName>
    <definedName name="_xlnm.Print_Titles" localSheetId="1">Rekapitulace!$1:$6</definedName>
    <definedName name="_xlnm.Print_Area" localSheetId="0">'Krycí list'!$A$1:$G$45</definedName>
    <definedName name="_xlnm.Print_Area" localSheetId="2">Položky!$A$1:$K$475</definedName>
    <definedName name="_xlnm.Print_Area" localSheetId="1">Rekapitulace!$A$1:$I$44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I42" i="3"/>
  <c r="I41"/>
  <c r="I40"/>
  <c r="D21" i="2"/>
  <c r="I39" i="3"/>
  <c r="G21" i="2" s="1"/>
  <c r="D20"/>
  <c r="I38" i="3"/>
  <c r="G20" i="2" s="1"/>
  <c r="D19"/>
  <c r="I37" i="3"/>
  <c r="G19" i="2" s="1"/>
  <c r="D18"/>
  <c r="I36" i="3"/>
  <c r="G18" i="2" s="1"/>
  <c r="D17"/>
  <c r="I35" i="3"/>
  <c r="G17" i="2" s="1"/>
  <c r="D16"/>
  <c r="I34" i="3"/>
  <c r="G16" i="2" s="1"/>
  <c r="D15"/>
  <c r="I33" i="3"/>
  <c r="G15" i="2" s="1"/>
  <c r="BE474" i="4"/>
  <c r="BD474"/>
  <c r="BC474"/>
  <c r="BB474"/>
  <c r="K474"/>
  <c r="I474"/>
  <c r="G474"/>
  <c r="BA474" s="1"/>
  <c r="BE473"/>
  <c r="BD473"/>
  <c r="BC473"/>
  <c r="BB473"/>
  <c r="K473"/>
  <c r="I473"/>
  <c r="G473"/>
  <c r="BA473" s="1"/>
  <c r="BE472"/>
  <c r="BD472"/>
  <c r="BC472"/>
  <c r="BB472"/>
  <c r="K472"/>
  <c r="I472"/>
  <c r="G472"/>
  <c r="BA472" s="1"/>
  <c r="BE471"/>
  <c r="BD471"/>
  <c r="BC471"/>
  <c r="BB471"/>
  <c r="K471"/>
  <c r="I471"/>
  <c r="G471"/>
  <c r="BA471" s="1"/>
  <c r="BE470"/>
  <c r="BD470"/>
  <c r="BC470"/>
  <c r="BB470"/>
  <c r="K470"/>
  <c r="I470"/>
  <c r="G470"/>
  <c r="BA470" s="1"/>
  <c r="BE469"/>
  <c r="BD469"/>
  <c r="BC469"/>
  <c r="BB469"/>
  <c r="K469"/>
  <c r="I469"/>
  <c r="G469"/>
  <c r="BA469" s="1"/>
  <c r="BE468"/>
  <c r="BD468"/>
  <c r="BC468"/>
  <c r="BB468"/>
  <c r="K468"/>
  <c r="I468"/>
  <c r="G468"/>
  <c r="BA468" s="1"/>
  <c r="B27" i="3"/>
  <c r="A27"/>
  <c r="BE475" i="4"/>
  <c r="I27" i="3" s="1"/>
  <c r="BD475" i="4"/>
  <c r="H27" i="3" s="1"/>
  <c r="BB475" i="4"/>
  <c r="F27" i="3" s="1"/>
  <c r="K475" i="4"/>
  <c r="G475"/>
  <c r="BE465"/>
  <c r="BD465"/>
  <c r="BC465"/>
  <c r="BA465"/>
  <c r="K465"/>
  <c r="I465"/>
  <c r="G465"/>
  <c r="BB465" s="1"/>
  <c r="BE438"/>
  <c r="BD438"/>
  <c r="BC438"/>
  <c r="BA438"/>
  <c r="K438"/>
  <c r="I438"/>
  <c r="G438"/>
  <c r="G466" s="1"/>
  <c r="B26" i="3"/>
  <c r="A26"/>
  <c r="BE466" i="4"/>
  <c r="I26" i="3" s="1"/>
  <c r="BD466" i="4"/>
  <c r="H26" i="3" s="1"/>
  <c r="BC466" i="4"/>
  <c r="G26" i="3" s="1"/>
  <c r="BA466" i="4"/>
  <c r="E26" i="3" s="1"/>
  <c r="K466" i="4"/>
  <c r="I466"/>
  <c r="BE434"/>
  <c r="BE436" s="1"/>
  <c r="I25" i="3" s="1"/>
  <c r="BD434" i="4"/>
  <c r="BC434"/>
  <c r="BA434"/>
  <c r="BA436" s="1"/>
  <c r="K434"/>
  <c r="I434"/>
  <c r="G434"/>
  <c r="BB434" s="1"/>
  <c r="BB436" s="1"/>
  <c r="F25" i="3" s="1"/>
  <c r="E25"/>
  <c r="B25"/>
  <c r="A25"/>
  <c r="BD436" i="4"/>
  <c r="H25" i="3" s="1"/>
  <c r="BC436" i="4"/>
  <c r="G25" i="3" s="1"/>
  <c r="K436" i="4"/>
  <c r="I436"/>
  <c r="G436"/>
  <c r="BE431"/>
  <c r="BD431"/>
  <c r="BC431"/>
  <c r="BA431"/>
  <c r="K431"/>
  <c r="I431"/>
  <c r="G431"/>
  <c r="BB431" s="1"/>
  <c r="BE429"/>
  <c r="BD429"/>
  <c r="BC429"/>
  <c r="BA429"/>
  <c r="K429"/>
  <c r="I429"/>
  <c r="G429"/>
  <c r="BB429" s="1"/>
  <c r="BE427"/>
  <c r="BD427"/>
  <c r="BC427"/>
  <c r="BA427"/>
  <c r="K427"/>
  <c r="I427"/>
  <c r="G427"/>
  <c r="BB427" s="1"/>
  <c r="BE423"/>
  <c r="BD423"/>
  <c r="BC423"/>
  <c r="BA423"/>
  <c r="K423"/>
  <c r="I423"/>
  <c r="G423"/>
  <c r="BB423" s="1"/>
  <c r="BE421"/>
  <c r="BD421"/>
  <c r="BC421"/>
  <c r="BA421"/>
  <c r="K421"/>
  <c r="I421"/>
  <c r="G421"/>
  <c r="BB421" s="1"/>
  <c r="BE420"/>
  <c r="BD420"/>
  <c r="BC420"/>
  <c r="BA420"/>
  <c r="K420"/>
  <c r="I420"/>
  <c r="G420"/>
  <c r="BB420" s="1"/>
  <c r="BE411"/>
  <c r="BD411"/>
  <c r="BC411"/>
  <c r="BA411"/>
  <c r="K411"/>
  <c r="I411"/>
  <c r="G411"/>
  <c r="BB411" s="1"/>
  <c r="BB432" s="1"/>
  <c r="F24" i="3" s="1"/>
  <c r="B24"/>
  <c r="A24"/>
  <c r="BE432" i="4"/>
  <c r="I24" i="3" s="1"/>
  <c r="BC432" i="4"/>
  <c r="G24" i="3" s="1"/>
  <c r="BA432" i="4"/>
  <c r="E24" i="3" s="1"/>
  <c r="I432" i="4"/>
  <c r="G432"/>
  <c r="BE402"/>
  <c r="BD402"/>
  <c r="BC402"/>
  <c r="BA402"/>
  <c r="K402"/>
  <c r="I402"/>
  <c r="G402"/>
  <c r="BB402" s="1"/>
  <c r="BE384"/>
  <c r="BD384"/>
  <c r="BC384"/>
  <c r="BA384"/>
  <c r="K384"/>
  <c r="I384"/>
  <c r="G384"/>
  <c r="BB384" s="1"/>
  <c r="BE375"/>
  <c r="BD375"/>
  <c r="BC375"/>
  <c r="BA375"/>
  <c r="K375"/>
  <c r="I375"/>
  <c r="G375"/>
  <c r="BB375" s="1"/>
  <c r="BE373"/>
  <c r="BD373"/>
  <c r="BC373"/>
  <c r="BA373"/>
  <c r="K373"/>
  <c r="I373"/>
  <c r="G373"/>
  <c r="BB373" s="1"/>
  <c r="BE371"/>
  <c r="BD371"/>
  <c r="BC371"/>
  <c r="BA371"/>
  <c r="K371"/>
  <c r="I371"/>
  <c r="G371"/>
  <c r="BB371" s="1"/>
  <c r="BE361"/>
  <c r="BD361"/>
  <c r="BC361"/>
  <c r="BA361"/>
  <c r="K361"/>
  <c r="I361"/>
  <c r="G361"/>
  <c r="BB361" s="1"/>
  <c r="BE344"/>
  <c r="BD344"/>
  <c r="BC344"/>
  <c r="BA344"/>
  <c r="K344"/>
  <c r="I344"/>
  <c r="G344"/>
  <c r="BB344" s="1"/>
  <c r="BE342"/>
  <c r="BD342"/>
  <c r="BC342"/>
  <c r="BA342"/>
  <c r="K342"/>
  <c r="I342"/>
  <c r="G342"/>
  <c r="BB342" s="1"/>
  <c r="BE336"/>
  <c r="BD336"/>
  <c r="BC336"/>
  <c r="BA336"/>
  <c r="K336"/>
  <c r="I336"/>
  <c r="G336"/>
  <c r="BB336" s="1"/>
  <c r="B23" i="3"/>
  <c r="A23"/>
  <c r="BE409" i="4"/>
  <c r="I23" i="3" s="1"/>
  <c r="BD409" i="4"/>
  <c r="H23" i="3" s="1"/>
  <c r="BA409" i="4"/>
  <c r="E23" i="3" s="1"/>
  <c r="K409" i="4"/>
  <c r="G409"/>
  <c r="BE333"/>
  <c r="BD333"/>
  <c r="BC333"/>
  <c r="BA333"/>
  <c r="K333"/>
  <c r="I333"/>
  <c r="G333"/>
  <c r="BB333" s="1"/>
  <c r="BE331"/>
  <c r="BD331"/>
  <c r="BC331"/>
  <c r="BA331"/>
  <c r="K331"/>
  <c r="I331"/>
  <c r="G331"/>
  <c r="BB331" s="1"/>
  <c r="BE328"/>
  <c r="BD328"/>
  <c r="BC328"/>
  <c r="BA328"/>
  <c r="K328"/>
  <c r="I328"/>
  <c r="G328"/>
  <c r="BB328" s="1"/>
  <c r="BE323"/>
  <c r="BD323"/>
  <c r="BC323"/>
  <c r="BA323"/>
  <c r="K323"/>
  <c r="I323"/>
  <c r="G323"/>
  <c r="BB323" s="1"/>
  <c r="BE322"/>
  <c r="BD322"/>
  <c r="BC322"/>
  <c r="BA322"/>
  <c r="K322"/>
  <c r="I322"/>
  <c r="G322"/>
  <c r="BB322" s="1"/>
  <c r="BE318"/>
  <c r="BD318"/>
  <c r="BC318"/>
  <c r="BA318"/>
  <c r="K318"/>
  <c r="I318"/>
  <c r="G318"/>
  <c r="G334" s="1"/>
  <c r="B22" i="3"/>
  <c r="A22"/>
  <c r="BE334" i="4"/>
  <c r="I22" i="3" s="1"/>
  <c r="BD334" i="4"/>
  <c r="H22" i="3" s="1"/>
  <c r="BC334" i="4"/>
  <c r="G22" i="3" s="1"/>
  <c r="BA334" i="4"/>
  <c r="E22" i="3" s="1"/>
  <c r="K334" i="4"/>
  <c r="I334"/>
  <c r="BE315"/>
  <c r="BD315"/>
  <c r="BC315"/>
  <c r="BA315"/>
  <c r="K315"/>
  <c r="I315"/>
  <c r="G315"/>
  <c r="BB315" s="1"/>
  <c r="BE314"/>
  <c r="BD314"/>
  <c r="BC314"/>
  <c r="BA314"/>
  <c r="K314"/>
  <c r="I314"/>
  <c r="G314"/>
  <c r="BB314" s="1"/>
  <c r="BE313"/>
  <c r="BD313"/>
  <c r="BC313"/>
  <c r="BA313"/>
  <c r="K313"/>
  <c r="I313"/>
  <c r="G313"/>
  <c r="BB313" s="1"/>
  <c r="BE312"/>
  <c r="BD312"/>
  <c r="BC312"/>
  <c r="BA312"/>
  <c r="K312"/>
  <c r="I312"/>
  <c r="G312"/>
  <c r="BB312" s="1"/>
  <c r="B21" i="3"/>
  <c r="A21"/>
  <c r="BD316" i="4"/>
  <c r="H21" i="3" s="1"/>
  <c r="BC316" i="4"/>
  <c r="G21" i="3" s="1"/>
  <c r="K316" i="4"/>
  <c r="I316"/>
  <c r="G316"/>
  <c r="BE309"/>
  <c r="BD309"/>
  <c r="BD310" s="1"/>
  <c r="H20" i="3" s="1"/>
  <c r="BC309" i="4"/>
  <c r="BA309"/>
  <c r="K309"/>
  <c r="K310" s="1"/>
  <c r="I309"/>
  <c r="I310" s="1"/>
  <c r="G309"/>
  <c r="BB309" s="1"/>
  <c r="BB310" s="1"/>
  <c r="F20" i="3" s="1"/>
  <c r="B20"/>
  <c r="A20"/>
  <c r="BE310" i="4"/>
  <c r="I20" i="3" s="1"/>
  <c r="BC310" i="4"/>
  <c r="G20" i="3" s="1"/>
  <c r="BA310" i="4"/>
  <c r="E20" i="3" s="1"/>
  <c r="G310" i="4"/>
  <c r="BE306"/>
  <c r="BD306"/>
  <c r="BC306"/>
  <c r="BA306"/>
  <c r="K306"/>
  <c r="I306"/>
  <c r="G306"/>
  <c r="BB306" s="1"/>
  <c r="BE305"/>
  <c r="BD305"/>
  <c r="BC305"/>
  <c r="BA305"/>
  <c r="K305"/>
  <c r="I305"/>
  <c r="G305"/>
  <c r="BB305" s="1"/>
  <c r="BE302"/>
  <c r="BD302"/>
  <c r="BC302"/>
  <c r="BA302"/>
  <c r="K302"/>
  <c r="I302"/>
  <c r="G302"/>
  <c r="BB302" s="1"/>
  <c r="BE299"/>
  <c r="BD299"/>
  <c r="BC299"/>
  <c r="BA299"/>
  <c r="K299"/>
  <c r="I299"/>
  <c r="G299"/>
  <c r="BB299" s="1"/>
  <c r="BE295"/>
  <c r="BD295"/>
  <c r="BC295"/>
  <c r="BA295"/>
  <c r="K295"/>
  <c r="I295"/>
  <c r="G295"/>
  <c r="BB295" s="1"/>
  <c r="BE292"/>
  <c r="BD292"/>
  <c r="BC292"/>
  <c r="BA292"/>
  <c r="K292"/>
  <c r="I292"/>
  <c r="G292"/>
  <c r="BB292" s="1"/>
  <c r="BE291"/>
  <c r="BD291"/>
  <c r="BC291"/>
  <c r="BA291"/>
  <c r="K291"/>
  <c r="I291"/>
  <c r="G291"/>
  <c r="BB291" s="1"/>
  <c r="BE290"/>
  <c r="BD290"/>
  <c r="BC290"/>
  <c r="BA290"/>
  <c r="K290"/>
  <c r="I290"/>
  <c r="G290"/>
  <c r="BB290" s="1"/>
  <c r="BE286"/>
  <c r="BD286"/>
  <c r="BC286"/>
  <c r="BA286"/>
  <c r="K286"/>
  <c r="I286"/>
  <c r="G286"/>
  <c r="BB286" s="1"/>
  <c r="BE282"/>
  <c r="BD282"/>
  <c r="BC282"/>
  <c r="BA282"/>
  <c r="K282"/>
  <c r="K307" s="1"/>
  <c r="I282"/>
  <c r="G282"/>
  <c r="BB282" s="1"/>
  <c r="BE279"/>
  <c r="BD279"/>
  <c r="BD307" s="1"/>
  <c r="H19" i="3" s="1"/>
  <c r="BC279" i="4"/>
  <c r="BA279"/>
  <c r="K279"/>
  <c r="I279"/>
  <c r="G279"/>
  <c r="BB279" s="1"/>
  <c r="B19" i="3"/>
  <c r="A19"/>
  <c r="BE307" i="4"/>
  <c r="I19" i="3" s="1"/>
  <c r="BA307" i="4"/>
  <c r="E19" i="3" s="1"/>
  <c r="G307" i="4"/>
  <c r="BE274"/>
  <c r="BD274"/>
  <c r="BC274"/>
  <c r="BA274"/>
  <c r="K274"/>
  <c r="I274"/>
  <c r="G274"/>
  <c r="BB274" s="1"/>
  <c r="BE272"/>
  <c r="BD272"/>
  <c r="BC272"/>
  <c r="BA272"/>
  <c r="K272"/>
  <c r="I272"/>
  <c r="G272"/>
  <c r="BB272" s="1"/>
  <c r="BE269"/>
  <c r="BD269"/>
  <c r="BC269"/>
  <c r="BA269"/>
  <c r="K269"/>
  <c r="I269"/>
  <c r="G269"/>
  <c r="BB269" s="1"/>
  <c r="BE266"/>
  <c r="BD266"/>
  <c r="BC266"/>
  <c r="BA266"/>
  <c r="K266"/>
  <c r="I266"/>
  <c r="G266"/>
  <c r="BB266" s="1"/>
  <c r="BE264"/>
  <c r="BD264"/>
  <c r="BC264"/>
  <c r="BA264"/>
  <c r="K264"/>
  <c r="I264"/>
  <c r="G264"/>
  <c r="BB264" s="1"/>
  <c r="BE262"/>
  <c r="BD262"/>
  <c r="BC262"/>
  <c r="BA262"/>
  <c r="K262"/>
  <c r="I262"/>
  <c r="G262"/>
  <c r="BB262" s="1"/>
  <c r="BE257"/>
  <c r="BD257"/>
  <c r="BC257"/>
  <c r="BA257"/>
  <c r="K257"/>
  <c r="I257"/>
  <c r="G257"/>
  <c r="BB257" s="1"/>
  <c r="BE251"/>
  <c r="BD251"/>
  <c r="BC251"/>
  <c r="BA251"/>
  <c r="K251"/>
  <c r="I251"/>
  <c r="G251"/>
  <c r="BB251" s="1"/>
  <c r="BE246"/>
  <c r="BD246"/>
  <c r="BD277" s="1"/>
  <c r="H18" i="3" s="1"/>
  <c r="BC246" i="4"/>
  <c r="BA246"/>
  <c r="BA277" s="1"/>
  <c r="E18" i="3" s="1"/>
  <c r="K246" i="4"/>
  <c r="I246"/>
  <c r="I277" s="1"/>
  <c r="G246"/>
  <c r="B18" i="3"/>
  <c r="A18"/>
  <c r="BE277" i="4"/>
  <c r="I18" i="3" s="1"/>
  <c r="BC277" i="4"/>
  <c r="G18" i="3" s="1"/>
  <c r="K277" i="4"/>
  <c r="BE241"/>
  <c r="BE244" s="1"/>
  <c r="I17" i="3" s="1"/>
  <c r="BD241" i="4"/>
  <c r="BC241"/>
  <c r="BC244" s="1"/>
  <c r="G17" i="3" s="1"/>
  <c r="BA241" i="4"/>
  <c r="BA244" s="1"/>
  <c r="E17" i="3" s="1"/>
  <c r="K241" i="4"/>
  <c r="I241"/>
  <c r="G241"/>
  <c r="BB241" s="1"/>
  <c r="BB244" s="1"/>
  <c r="F17" i="3" s="1"/>
  <c r="B17"/>
  <c r="A17"/>
  <c r="BD244" i="4"/>
  <c r="H17" i="3" s="1"/>
  <c r="K244" i="4"/>
  <c r="I244"/>
  <c r="G244"/>
  <c r="BE238"/>
  <c r="BD238"/>
  <c r="BC238"/>
  <c r="BA238"/>
  <c r="K238"/>
  <c r="I238"/>
  <c r="G238"/>
  <c r="BB238" s="1"/>
  <c r="BE233"/>
  <c r="BD233"/>
  <c r="BC233"/>
  <c r="BA233"/>
  <c r="K233"/>
  <c r="I233"/>
  <c r="G233"/>
  <c r="BB233" s="1"/>
  <c r="BE227"/>
  <c r="BD227"/>
  <c r="BC227"/>
  <c r="BA227"/>
  <c r="K227"/>
  <c r="I227"/>
  <c r="G227"/>
  <c r="BB227" s="1"/>
  <c r="BE222"/>
  <c r="BD222"/>
  <c r="BC222"/>
  <c r="BA222"/>
  <c r="K222"/>
  <c r="I222"/>
  <c r="G222"/>
  <c r="BB222" s="1"/>
  <c r="BE211"/>
  <c r="BD211"/>
  <c r="BC211"/>
  <c r="BA211"/>
  <c r="K211"/>
  <c r="I211"/>
  <c r="I239" s="1"/>
  <c r="G211"/>
  <c r="BB211" s="1"/>
  <c r="BE209"/>
  <c r="BE239" s="1"/>
  <c r="I16" i="3" s="1"/>
  <c r="BD209" i="4"/>
  <c r="BC209"/>
  <c r="BA209"/>
  <c r="K209"/>
  <c r="K239" s="1"/>
  <c r="I209"/>
  <c r="G209"/>
  <c r="BB209" s="1"/>
  <c r="BB239" s="1"/>
  <c r="F16" i="3" s="1"/>
  <c r="B16"/>
  <c r="A16"/>
  <c r="BC239" i="4"/>
  <c r="G16" i="3" s="1"/>
  <c r="BA239" i="4"/>
  <c r="E16" i="3" s="1"/>
  <c r="G239" i="4"/>
  <c r="BE206"/>
  <c r="BD206"/>
  <c r="BC206"/>
  <c r="BA206"/>
  <c r="K206"/>
  <c r="I206"/>
  <c r="G206"/>
  <c r="BB206" s="1"/>
  <c r="BE205"/>
  <c r="BD205"/>
  <c r="BC205"/>
  <c r="BA205"/>
  <c r="K205"/>
  <c r="I205"/>
  <c r="G205"/>
  <c r="BB205" s="1"/>
  <c r="BE203"/>
  <c r="BD203"/>
  <c r="BD207" s="1"/>
  <c r="H15" i="3" s="1"/>
  <c r="BC203" i="4"/>
  <c r="BA203"/>
  <c r="K203"/>
  <c r="I203"/>
  <c r="G203"/>
  <c r="BB203" s="1"/>
  <c r="BE201"/>
  <c r="BD201"/>
  <c r="BC201"/>
  <c r="BC207" s="1"/>
  <c r="G15" i="3" s="1"/>
  <c r="BA201" i="4"/>
  <c r="K201"/>
  <c r="K207" s="1"/>
  <c r="I201"/>
  <c r="G201"/>
  <c r="G207" s="1"/>
  <c r="B15" i="3"/>
  <c r="A15"/>
  <c r="BE207" i="4"/>
  <c r="I15" i="3" s="1"/>
  <c r="BA207" i="4"/>
  <c r="E15" i="3" s="1"/>
  <c r="BE197" i="4"/>
  <c r="BD197"/>
  <c r="BC197"/>
  <c r="BB197"/>
  <c r="K197"/>
  <c r="I197"/>
  <c r="G197"/>
  <c r="BA197" s="1"/>
  <c r="BE195"/>
  <c r="BD195"/>
  <c r="BC195"/>
  <c r="BB195"/>
  <c r="K195"/>
  <c r="I195"/>
  <c r="G195"/>
  <c r="BA195" s="1"/>
  <c r="BE192"/>
  <c r="BD192"/>
  <c r="BC192"/>
  <c r="BB192"/>
  <c r="K192"/>
  <c r="I192"/>
  <c r="G192"/>
  <c r="BA192" s="1"/>
  <c r="BE190"/>
  <c r="BD190"/>
  <c r="BC190"/>
  <c r="BB190"/>
  <c r="K190"/>
  <c r="I190"/>
  <c r="G190"/>
  <c r="BA190" s="1"/>
  <c r="BE188"/>
  <c r="BD188"/>
  <c r="BC188"/>
  <c r="BB188"/>
  <c r="K188"/>
  <c r="I188"/>
  <c r="G188"/>
  <c r="BA188" s="1"/>
  <c r="BE186"/>
  <c r="BD186"/>
  <c r="BC186"/>
  <c r="BB186"/>
  <c r="K186"/>
  <c r="I186"/>
  <c r="G186"/>
  <c r="BA186" s="1"/>
  <c r="BE183"/>
  <c r="BD183"/>
  <c r="BC183"/>
  <c r="BB183"/>
  <c r="K183"/>
  <c r="I183"/>
  <c r="G183"/>
  <c r="BA183" s="1"/>
  <c r="BE181"/>
  <c r="BD181"/>
  <c r="BC181"/>
  <c r="BB181"/>
  <c r="K181"/>
  <c r="I181"/>
  <c r="I199" s="1"/>
  <c r="G181"/>
  <c r="BA181" s="1"/>
  <c r="BE179"/>
  <c r="BE199" s="1"/>
  <c r="I14" i="3" s="1"/>
  <c r="BD179" i="4"/>
  <c r="BC179"/>
  <c r="BC199" s="1"/>
  <c r="G14" i="3" s="1"/>
  <c r="BB179" i="4"/>
  <c r="K179"/>
  <c r="I179"/>
  <c r="G179"/>
  <c r="G199" s="1"/>
  <c r="B14" i="3"/>
  <c r="A14"/>
  <c r="BD199" i="4"/>
  <c r="H14" i="3" s="1"/>
  <c r="K199" i="4"/>
  <c r="BE171"/>
  <c r="BD171"/>
  <c r="BC171"/>
  <c r="BB171"/>
  <c r="BA171"/>
  <c r="K171"/>
  <c r="I171"/>
  <c r="G171"/>
  <c r="BE167"/>
  <c r="BD167"/>
  <c r="BC167"/>
  <c r="BB167"/>
  <c r="BA167"/>
  <c r="K167"/>
  <c r="I167"/>
  <c r="G167"/>
  <c r="BE165"/>
  <c r="BD165"/>
  <c r="BC165"/>
  <c r="BB165"/>
  <c r="BA165"/>
  <c r="K165"/>
  <c r="I165"/>
  <c r="G165"/>
  <c r="BE163"/>
  <c r="BD163"/>
  <c r="BC163"/>
  <c r="BB163"/>
  <c r="BA163"/>
  <c r="K163"/>
  <c r="I163"/>
  <c r="G163"/>
  <c r="BE161"/>
  <c r="BD161"/>
  <c r="BC161"/>
  <c r="BB161"/>
  <c r="BA161"/>
  <c r="K161"/>
  <c r="I161"/>
  <c r="G161"/>
  <c r="BE157"/>
  <c r="BD157"/>
  <c r="BC157"/>
  <c r="BB157"/>
  <c r="BA157"/>
  <c r="K157"/>
  <c r="I157"/>
  <c r="G157"/>
  <c r="BE151"/>
  <c r="BD151"/>
  <c r="BC151"/>
  <c r="BB151"/>
  <c r="BA151"/>
  <c r="K151"/>
  <c r="I151"/>
  <c r="G151"/>
  <c r="BE147"/>
  <c r="BD147"/>
  <c r="BC147"/>
  <c r="BB147"/>
  <c r="BA147"/>
  <c r="K147"/>
  <c r="I147"/>
  <c r="G147"/>
  <c r="BE144"/>
  <c r="BD144"/>
  <c r="BC144"/>
  <c r="BB144"/>
  <c r="BA144"/>
  <c r="K144"/>
  <c r="I144"/>
  <c r="G144"/>
  <c r="BE142"/>
  <c r="BD142"/>
  <c r="BC142"/>
  <c r="BB142"/>
  <c r="BA142"/>
  <c r="K142"/>
  <c r="I142"/>
  <c r="G142"/>
  <c r="BE139"/>
  <c r="BD139"/>
  <c r="BC139"/>
  <c r="BB139"/>
  <c r="BA139"/>
  <c r="K139"/>
  <c r="I139"/>
  <c r="G139"/>
  <c r="BE136"/>
  <c r="BD136"/>
  <c r="BC136"/>
  <c r="BB136"/>
  <c r="BA136"/>
  <c r="K136"/>
  <c r="I136"/>
  <c r="G136"/>
  <c r="BE133"/>
  <c r="BD133"/>
  <c r="BC133"/>
  <c r="BB133"/>
  <c r="BA133"/>
  <c r="K133"/>
  <c r="I133"/>
  <c r="G133"/>
  <c r="BE131"/>
  <c r="BD131"/>
  <c r="BC131"/>
  <c r="BB131"/>
  <c r="BA131"/>
  <c r="K131"/>
  <c r="I131"/>
  <c r="G131"/>
  <c r="BE129"/>
  <c r="BD129"/>
  <c r="BC129"/>
  <c r="BB129"/>
  <c r="BA129"/>
  <c r="K129"/>
  <c r="I129"/>
  <c r="G129"/>
  <c r="BE126"/>
  <c r="BD126"/>
  <c r="BC126"/>
  <c r="BB126"/>
  <c r="BA126"/>
  <c r="K126"/>
  <c r="I126"/>
  <c r="G126"/>
  <c r="BE124"/>
  <c r="BD124"/>
  <c r="BC124"/>
  <c r="BB124"/>
  <c r="BA124"/>
  <c r="K124"/>
  <c r="I124"/>
  <c r="G124"/>
  <c r="BE121"/>
  <c r="BE177" s="1"/>
  <c r="BD121"/>
  <c r="BC121"/>
  <c r="BB121"/>
  <c r="BA121"/>
  <c r="BA177" s="1"/>
  <c r="E13" i="3" s="1"/>
  <c r="K121" i="4"/>
  <c r="I121"/>
  <c r="I177" s="1"/>
  <c r="G121"/>
  <c r="I13" i="3"/>
  <c r="B13"/>
  <c r="A13"/>
  <c r="BD177" i="4"/>
  <c r="H13" i="3" s="1"/>
  <c r="BC177" i="4"/>
  <c r="G13" i="3" s="1"/>
  <c r="BB177" i="4"/>
  <c r="F13" i="3" s="1"/>
  <c r="K177" i="4"/>
  <c r="G177"/>
  <c r="BE116"/>
  <c r="BD116"/>
  <c r="BD119" s="1"/>
  <c r="H12" i="3" s="1"/>
  <c r="BC116" i="4"/>
  <c r="BB116"/>
  <c r="K116"/>
  <c r="K119" s="1"/>
  <c r="I116"/>
  <c r="I119" s="1"/>
  <c r="G116"/>
  <c r="BA116" s="1"/>
  <c r="BA119" s="1"/>
  <c r="E12" i="3" s="1"/>
  <c r="B12"/>
  <c r="A12"/>
  <c r="BE119" i="4"/>
  <c r="I12" i="3" s="1"/>
  <c r="BC119" i="4"/>
  <c r="G12" i="3" s="1"/>
  <c r="BB119" i="4"/>
  <c r="F12" i="3" s="1"/>
  <c r="G119" i="4"/>
  <c r="BE112"/>
  <c r="BD112"/>
  <c r="BC112"/>
  <c r="BB112"/>
  <c r="K112"/>
  <c r="I112"/>
  <c r="G112"/>
  <c r="BA112" s="1"/>
  <c r="BE111"/>
  <c r="BD111"/>
  <c r="BC111"/>
  <c r="BB111"/>
  <c r="K111"/>
  <c r="I111"/>
  <c r="G111"/>
  <c r="BA111" s="1"/>
  <c r="BE109"/>
  <c r="BD109"/>
  <c r="BC109"/>
  <c r="BB109"/>
  <c r="K109"/>
  <c r="I109"/>
  <c r="G109"/>
  <c r="BE107"/>
  <c r="BD107"/>
  <c r="BD114" s="1"/>
  <c r="H11" i="3" s="1"/>
  <c r="BC107" i="4"/>
  <c r="BB107"/>
  <c r="BB114" s="1"/>
  <c r="F11" i="3" s="1"/>
  <c r="K107" i="4"/>
  <c r="I107"/>
  <c r="G107"/>
  <c r="BA107" s="1"/>
  <c r="B11" i="3"/>
  <c r="A11"/>
  <c r="BE114" i="4"/>
  <c r="I11" i="3" s="1"/>
  <c r="K114" i="4"/>
  <c r="BE102"/>
  <c r="BD102"/>
  <c r="BC102"/>
  <c r="BB102"/>
  <c r="K102"/>
  <c r="I102"/>
  <c r="G102"/>
  <c r="BA102" s="1"/>
  <c r="BE100"/>
  <c r="BD100"/>
  <c r="BC100"/>
  <c r="BB100"/>
  <c r="K100"/>
  <c r="I100"/>
  <c r="G100"/>
  <c r="BA100" s="1"/>
  <c r="BE97"/>
  <c r="BD97"/>
  <c r="BC97"/>
  <c r="BB97"/>
  <c r="K97"/>
  <c r="I97"/>
  <c r="G97"/>
  <c r="BA97" s="1"/>
  <c r="BE96"/>
  <c r="BD96"/>
  <c r="BC96"/>
  <c r="BB96"/>
  <c r="K96"/>
  <c r="I96"/>
  <c r="G96"/>
  <c r="BA96" s="1"/>
  <c r="BE94"/>
  <c r="BD94"/>
  <c r="BD105" s="1"/>
  <c r="H10" i="3" s="1"/>
  <c r="BC94" i="4"/>
  <c r="BB94"/>
  <c r="K94"/>
  <c r="I94"/>
  <c r="G94"/>
  <c r="BA94" s="1"/>
  <c r="BE88"/>
  <c r="BE105" s="1"/>
  <c r="I10" i="3" s="1"/>
  <c r="BD88" i="4"/>
  <c r="BC88"/>
  <c r="BB88"/>
  <c r="K88"/>
  <c r="K105" s="1"/>
  <c r="I88"/>
  <c r="G88"/>
  <c r="G105" s="1"/>
  <c r="B10" i="3"/>
  <c r="A10"/>
  <c r="BC105" i="4"/>
  <c r="G10" i="3" s="1"/>
  <c r="I105" i="4"/>
  <c r="BE82"/>
  <c r="BD82"/>
  <c r="BC82"/>
  <c r="BB82"/>
  <c r="K82"/>
  <c r="I82"/>
  <c r="G82"/>
  <c r="BA82" s="1"/>
  <c r="BE78"/>
  <c r="BD78"/>
  <c r="BC78"/>
  <c r="BB78"/>
  <c r="K78"/>
  <c r="I78"/>
  <c r="G78"/>
  <c r="BA78" s="1"/>
  <c r="BE76"/>
  <c r="BE86" s="1"/>
  <c r="BD76"/>
  <c r="BC76"/>
  <c r="BB76"/>
  <c r="K76"/>
  <c r="K86" s="1"/>
  <c r="I76"/>
  <c r="G76"/>
  <c r="BA76" s="1"/>
  <c r="I9" i="3"/>
  <c r="B9"/>
  <c r="A9"/>
  <c r="BD86" i="4"/>
  <c r="H9" i="3" s="1"/>
  <c r="BC86" i="4"/>
  <c r="G9" i="3" s="1"/>
  <c r="BB86" i="4"/>
  <c r="F9" i="3" s="1"/>
  <c r="I86" i="4"/>
  <c r="BE72"/>
  <c r="BD72"/>
  <c r="BC72"/>
  <c r="BB72"/>
  <c r="K72"/>
  <c r="I72"/>
  <c r="G72"/>
  <c r="BA72" s="1"/>
  <c r="BE68"/>
  <c r="BD68"/>
  <c r="BC68"/>
  <c r="BB68"/>
  <c r="K68"/>
  <c r="I68"/>
  <c r="G68"/>
  <c r="BA68" s="1"/>
  <c r="BE61"/>
  <c r="BD61"/>
  <c r="BC61"/>
  <c r="BB61"/>
  <c r="K61"/>
  <c r="I61"/>
  <c r="G61"/>
  <c r="BA61" s="1"/>
  <c r="BE58"/>
  <c r="BD58"/>
  <c r="BC58"/>
  <c r="BB58"/>
  <c r="K58"/>
  <c r="I58"/>
  <c r="G58"/>
  <c r="BA58" s="1"/>
  <c r="BE56"/>
  <c r="BD56"/>
  <c r="BC56"/>
  <c r="BB56"/>
  <c r="K56"/>
  <c r="I56"/>
  <c r="G56"/>
  <c r="BA56" s="1"/>
  <c r="BE50"/>
  <c r="BD50"/>
  <c r="BC50"/>
  <c r="BB50"/>
  <c r="K50"/>
  <c r="I50"/>
  <c r="G50"/>
  <c r="BA50" s="1"/>
  <c r="BE47"/>
  <c r="BD47"/>
  <c r="BC47"/>
  <c r="BB47"/>
  <c r="K47"/>
  <c r="I47"/>
  <c r="G47"/>
  <c r="BA47" s="1"/>
  <c r="BE45"/>
  <c r="BD45"/>
  <c r="BC45"/>
  <c r="BB45"/>
  <c r="K45"/>
  <c r="I45"/>
  <c r="G45"/>
  <c r="BA45" s="1"/>
  <c r="BE42"/>
  <c r="BD42"/>
  <c r="BC42"/>
  <c r="BB42"/>
  <c r="K42"/>
  <c r="I42"/>
  <c r="G42"/>
  <c r="BA42" s="1"/>
  <c r="BE40"/>
  <c r="BD40"/>
  <c r="BC40"/>
  <c r="BB40"/>
  <c r="K40"/>
  <c r="I40"/>
  <c r="I74" s="1"/>
  <c r="G40"/>
  <c r="BA40" s="1"/>
  <c r="BE36"/>
  <c r="BE74" s="1"/>
  <c r="I8" i="3" s="1"/>
  <c r="BD36" i="4"/>
  <c r="BC36"/>
  <c r="BC74" s="1"/>
  <c r="G8" i="3" s="1"/>
  <c r="BB36" i="4"/>
  <c r="K36"/>
  <c r="I36"/>
  <c r="G36"/>
  <c r="BA36" s="1"/>
  <c r="BA74" s="1"/>
  <c r="E8" i="3" s="1"/>
  <c r="B8"/>
  <c r="A8"/>
  <c r="BB74" i="4"/>
  <c r="F8" i="3" s="1"/>
  <c r="BE27" i="4"/>
  <c r="BD27"/>
  <c r="BC27"/>
  <c r="BB27"/>
  <c r="K27"/>
  <c r="I27"/>
  <c r="G27"/>
  <c r="BA27" s="1"/>
  <c r="BE25"/>
  <c r="BD25"/>
  <c r="BC25"/>
  <c r="BB25"/>
  <c r="K25"/>
  <c r="I25"/>
  <c r="G25"/>
  <c r="BA25" s="1"/>
  <c r="BE23"/>
  <c r="BD23"/>
  <c r="BC23"/>
  <c r="BB23"/>
  <c r="K23"/>
  <c r="I23"/>
  <c r="G23"/>
  <c r="BA23" s="1"/>
  <c r="BE16"/>
  <c r="BD16"/>
  <c r="BC16"/>
  <c r="BB16"/>
  <c r="K16"/>
  <c r="I16"/>
  <c r="G16"/>
  <c r="BA16" s="1"/>
  <c r="BE14"/>
  <c r="BD14"/>
  <c r="BC14"/>
  <c r="BB14"/>
  <c r="K14"/>
  <c r="I14"/>
  <c r="G14"/>
  <c r="BA14" s="1"/>
  <c r="BE12"/>
  <c r="BD12"/>
  <c r="BC12"/>
  <c r="BB12"/>
  <c r="K12"/>
  <c r="I12"/>
  <c r="G12"/>
  <c r="BA12" s="1"/>
  <c r="BE10"/>
  <c r="BE34" s="1"/>
  <c r="I7" i="3" s="1"/>
  <c r="BD10" i="4"/>
  <c r="BC10"/>
  <c r="BB10"/>
  <c r="K10"/>
  <c r="K34" s="1"/>
  <c r="I10"/>
  <c r="G10"/>
  <c r="BA10" s="1"/>
  <c r="BA34" s="1"/>
  <c r="E7" i="3" s="1"/>
  <c r="BE8" i="4"/>
  <c r="BD8"/>
  <c r="BC8"/>
  <c r="BB8"/>
  <c r="BB34" s="1"/>
  <c r="F7" i="3" s="1"/>
  <c r="K8" i="4"/>
  <c r="I8"/>
  <c r="G8"/>
  <c r="BA8" s="1"/>
  <c r="B7" i="3"/>
  <c r="A7"/>
  <c r="BD34" i="4"/>
  <c r="H7" i="3" s="1"/>
  <c r="E4" i="4"/>
  <c r="F3"/>
  <c r="C33" i="2"/>
  <c r="F33" s="1"/>
  <c r="C31"/>
  <c r="G7"/>
  <c r="BA86" i="4" l="1"/>
  <c r="E9" i="3" s="1"/>
  <c r="G74" i="4"/>
  <c r="G86"/>
  <c r="BB105"/>
  <c r="F10" i="3" s="1"/>
  <c r="BB199" i="4"/>
  <c r="F14" i="3" s="1"/>
  <c r="I207" i="4"/>
  <c r="G277"/>
  <c r="BB307"/>
  <c r="F19" i="3" s="1"/>
  <c r="BB409" i="4"/>
  <c r="F23" i="3" s="1"/>
  <c r="H43"/>
  <c r="G23" i="2" s="1"/>
  <c r="G22" s="1"/>
  <c r="BB318" i="4"/>
  <c r="BB334" s="1"/>
  <c r="F22" i="3" s="1"/>
  <c r="BC34" i="4"/>
  <c r="G7" i="3" s="1"/>
  <c r="I34" i="4"/>
  <c r="BA109"/>
  <c r="BA114" s="1"/>
  <c r="E11" i="3" s="1"/>
  <c r="G114" i="4"/>
  <c r="G34"/>
  <c r="BD74"/>
  <c r="H8" i="3" s="1"/>
  <c r="BC114" i="4"/>
  <c r="G11" i="3" s="1"/>
  <c r="BB201" i="4"/>
  <c r="BB207" s="1"/>
  <c r="F15" i="3" s="1"/>
  <c r="BB246" i="4"/>
  <c r="BB277" s="1"/>
  <c r="F18" i="3" s="1"/>
  <c r="BE316" i="4"/>
  <c r="I21" i="3" s="1"/>
  <c r="I28" s="1"/>
  <c r="C21" i="2" s="1"/>
  <c r="BC409" i="4"/>
  <c r="G23" i="3" s="1"/>
  <c r="BD432" i="4"/>
  <c r="H24" i="3" s="1"/>
  <c r="K74" i="4"/>
  <c r="BA88"/>
  <c r="BA105" s="1"/>
  <c r="E10" i="3" s="1"/>
  <c r="I114" i="4"/>
  <c r="BA179"/>
  <c r="BA199" s="1"/>
  <c r="E14" i="3" s="1"/>
  <c r="BC307" i="4"/>
  <c r="G19" i="3" s="1"/>
  <c r="BA316" i="4"/>
  <c r="E21" i="3" s="1"/>
  <c r="I409" i="4"/>
  <c r="K432"/>
  <c r="BB438"/>
  <c r="BB466" s="1"/>
  <c r="F26" i="3" s="1"/>
  <c r="BA475" i="4"/>
  <c r="E27" i="3" s="1"/>
  <c r="BC475" i="4"/>
  <c r="G27" i="3" s="1"/>
  <c r="BD239" i="4"/>
  <c r="H16" i="3" s="1"/>
  <c r="I307" i="4"/>
  <c r="BB316"/>
  <c r="F21" i="3" s="1"/>
  <c r="I475" i="4"/>
  <c r="E28" i="3" l="1"/>
  <c r="C15" i="2" s="1"/>
  <c r="H28" i="3"/>
  <c r="C17" i="2" s="1"/>
  <c r="F28" i="3"/>
  <c r="C16" i="2" s="1"/>
  <c r="G28" i="3"/>
  <c r="C18" i="2" s="1"/>
  <c r="C19" l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<sst xmlns="http://schemas.openxmlformats.org/spreadsheetml/2006/main" count="1204" uniqueCount="615">
  <si>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</si>
  <si>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</si>
  <si>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</si>
  <si>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</si>
  <si>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</si>
  <si>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</si>
  <si>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</si>
  <si>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</si>
  <si>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</si>
  <si>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</si>
  <si>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</si>
  <si>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</si>
  <si>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</si>
  <si>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</si>
  <si>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</si>
  <si>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</si>
  <si>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</si>
  <si>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</si>
  <si>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</si>
  <si>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</si>
  <si>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</si>
  <si>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</si>
  <si>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</si>
  <si>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</si>
  <si>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</si>
  <si>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</si>
  <si>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</si>
  <si>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</si>
  <si>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</si>
  <si>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</si>
  <si>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</si>
  <si>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</si>
  <si>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</si>
  <si>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</si>
  <si>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</si>
  <si>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</si>
  <si>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</si>
  <si>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</si>
  <si>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</si>
  <si>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</si>
  <si>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</si>
  <si>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</si>
  <si>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</si>
  <si>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</si>
  <si>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</si>
  <si>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</si>
  <si>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</si>
  <si>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</si>
  <si>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</si>
  <si>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</si>
  <si>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</si>
  <si>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</si>
  <si>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</si>
  <si>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</si>
  <si>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</si>
  <si>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</si>
  <si>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</si>
  <si>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</si>
  <si>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</si>
  <si>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</si>
  <si>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</si>
  <si>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</si>
  <si>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</si>
  <si>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</si>
  <si>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</si>
  <si>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</si>
  <si>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</si>
  <si>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</si>
  <si>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</si>
  <si>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</si>
  <si>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</si>
  <si>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</si>
  <si>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</si>
  <si>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</si>
  <si>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</si>
  <si>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</si>
  <si>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</si>
  <si>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SLEPÝ ROZPOČET</t>
  </si>
  <si>
    <t>Slepý rozpočet</t>
  </si>
  <si>
    <t>519</t>
  </si>
  <si>
    <t>ZŠ Dolní Loučky</t>
  </si>
  <si>
    <t>519 ZŠ Dolní Loučky</t>
  </si>
  <si>
    <t>2</t>
  </si>
  <si>
    <t>Stavební úpravy MŠ</t>
  </si>
  <si>
    <t>2 Stavební úpravy MŠ</t>
  </si>
  <si>
    <t/>
  </si>
  <si>
    <t>3</t>
  </si>
  <si>
    <t>Svislé a kompletní konstrukce</t>
  </si>
  <si>
    <t>3 Svislé a kompletní konstrukce</t>
  </si>
  <si>
    <t>3-3</t>
  </si>
  <si>
    <t xml:space="preserve">Vytvoření sprchové vaničky </t>
  </si>
  <si>
    <t>kpl</t>
  </si>
  <si>
    <t>umývárna:1</t>
  </si>
  <si>
    <t>310238411RT1</t>
  </si>
  <si>
    <t>Zazdívka otvorů plochy do1 m2 cihlami na MC s použitím suché maltové směsi</t>
  </si>
  <si>
    <t>m3</t>
  </si>
  <si>
    <t>el. rozvaděč:0,7*0,7*0,3</t>
  </si>
  <si>
    <t>310239211RT2</t>
  </si>
  <si>
    <t>Zazdívka otvorů plochy do 4 m2 cihlami na MVC s použitím suché maltové směsi</t>
  </si>
  <si>
    <t>dveře stáv. denní místnost/ stáv. chodba:1,2*1,97*0,15</t>
  </si>
  <si>
    <t>311112020RT3</t>
  </si>
  <si>
    <t>Stěna z tvárnic betonových tl. 20 cm zalití tvárnic betonem C 20/25</t>
  </si>
  <si>
    <t>m2</t>
  </si>
  <si>
    <t>umývárna:1,75*1,0</t>
  </si>
  <si>
    <t>317941121R00</t>
  </si>
  <si>
    <t xml:space="preserve">Osazení ocelových válcovaných nosníků do č.12 </t>
  </si>
  <si>
    <t>t</t>
  </si>
  <si>
    <t>nové překlady:4,7*3,79*0,001</t>
  </si>
  <si>
    <t>Začátek provozního součtu</t>
  </si>
  <si>
    <t>dveře denní místnost/chodba:1,3*2</t>
  </si>
  <si>
    <t>okno denní místnost/chodba:1,05*2</t>
  </si>
  <si>
    <t>0</t>
  </si>
  <si>
    <t>Konec provozního součtu</t>
  </si>
  <si>
    <t>342255020R00</t>
  </si>
  <si>
    <t xml:space="preserve">Příčky z desek pórobetonových tl. 5 cm </t>
  </si>
  <si>
    <t>342361821R00</t>
  </si>
  <si>
    <t xml:space="preserve">Výztuž příček z betonářské oceli 10505 </t>
  </si>
  <si>
    <t>betonová příčka umývárna:(1,75*3+1,0*7)*0,617*0,001*1,1</t>
  </si>
  <si>
    <t>133301510000</t>
  </si>
  <si>
    <t>Tyč ocelová L jakost 425541  50x50x5 mm</t>
  </si>
  <si>
    <t>kg</t>
  </si>
  <si>
    <t>nové překlady:4,7*3,79</t>
  </si>
  <si>
    <t>61</t>
  </si>
  <si>
    <t>Upravy povrchů vnitřní</t>
  </si>
  <si>
    <t>61 Upravy povrchů vnitřní</t>
  </si>
  <si>
    <t>612131121U00</t>
  </si>
  <si>
    <t xml:space="preserve">Penetrace ASN vni stěna ručně </t>
  </si>
  <si>
    <t>stávající nosná stěna :</t>
  </si>
  <si>
    <t>chodba+ložnice:15,3*3,9-(0,75*2,0+0,9*2,0+0,9*2,0)+(1,2+2,0*2)*0,35</t>
  </si>
  <si>
    <t>denní místnost:(6,6+13,75)*3,9+0,35*3,9+(1,2+2,0*2)*0,35-(0,9*2,0+0,75*2,0+0,9*2,0)</t>
  </si>
  <si>
    <t>612403380R00</t>
  </si>
  <si>
    <t xml:space="preserve">Hrubá výplň rýh ve stěnách do 3x3 cm maltou ze SMS </t>
  </si>
  <si>
    <t>m</t>
  </si>
  <si>
    <t>po elektru:20</t>
  </si>
  <si>
    <t>612403382R00</t>
  </si>
  <si>
    <t xml:space="preserve">Hrubá výplň rýh ve stěnách do 5x5 cm maltou ze SMS </t>
  </si>
  <si>
    <t>po elektru:100</t>
  </si>
  <si>
    <t>ZTI:13</t>
  </si>
  <si>
    <t>612403386R00</t>
  </si>
  <si>
    <t xml:space="preserve">Hrubá výplň rýh ve stěnách do 10x10cm maltou z SMS </t>
  </si>
  <si>
    <t>ZTI:8</t>
  </si>
  <si>
    <t>612403399RT2</t>
  </si>
  <si>
    <t>Hrubá výplň rýh ve stěnách maltou s použitím suché maltové směsi</t>
  </si>
  <si>
    <t>ZTI:</t>
  </si>
  <si>
    <t>3,0*0,15</t>
  </si>
  <si>
    <t>612409991RP</t>
  </si>
  <si>
    <t>Začištění omítek kolem oken,dveří apod. s použitím štukového akrylu</t>
  </si>
  <si>
    <t>chodba:6,2*2+2,42</t>
  </si>
  <si>
    <t>-(0,9+0,9+0,9+0,6+0,8)</t>
  </si>
  <si>
    <t>vstup:2,3*2+2,42-1,8</t>
  </si>
  <si>
    <t>přípravna jídel:(2,865+3,237)*2</t>
  </si>
  <si>
    <t>-0,9</t>
  </si>
  <si>
    <t>612423531RT2</t>
  </si>
  <si>
    <t>Omítka rýh stěn vápenná šířky do 15 cm, štuková s použitím suché maltové směsi</t>
  </si>
  <si>
    <t>odhad:25*0,15</t>
  </si>
  <si>
    <t>612451071RP</t>
  </si>
  <si>
    <t xml:space="preserve">Vyspravení povrchu vnitřních stěn maltou MC </t>
  </si>
  <si>
    <t>po vybourání ocel. zárubní:</t>
  </si>
  <si>
    <t>nová denní místnost/nová ložnice:(1,2+2,0*2)*0,45</t>
  </si>
  <si>
    <t>612451111R00</t>
  </si>
  <si>
    <t xml:space="preserve">Omítka vnitřní zdiva, MC, hrubá zatřená </t>
  </si>
  <si>
    <t>umývárna - příčka pro umyvadla:(1,75+0,2)*1,0+0,2*1,75</t>
  </si>
  <si>
    <t>po otlučení obkladů:</t>
  </si>
  <si>
    <t xml:space="preserve"> stáv. denní místnost:2,25*1,35</t>
  </si>
  <si>
    <t>stáv. ložnice:1,35*1,1</t>
  </si>
  <si>
    <t>612471411R00</t>
  </si>
  <si>
    <t xml:space="preserve">Úprava vnitřních stěn aktivovaným štukem </t>
  </si>
  <si>
    <t>612481211R00</t>
  </si>
  <si>
    <t xml:space="preserve">Montáž výztužné sítě (perlinky) do stěrky-stěny </t>
  </si>
  <si>
    <t>63</t>
  </si>
  <si>
    <t>Podlahy a podlahové konstrukce</t>
  </si>
  <si>
    <t>63 Podlahy a podlahové konstrukce</t>
  </si>
  <si>
    <t>632419235R00</t>
  </si>
  <si>
    <t xml:space="preserve">Samonivelační podlah.hmota tl. 35 mm </t>
  </si>
  <si>
    <t>vyrovnání podlahy po vybourání teraca:11,88</t>
  </si>
  <si>
    <t>632451024R00</t>
  </si>
  <si>
    <t xml:space="preserve">Vyrovnávací potěr MC 15, v pásu, tl. 50 mm </t>
  </si>
  <si>
    <t>vyrovnání podlah mezi místnostmi po vybourání příček:</t>
  </si>
  <si>
    <t>nová denní místnost:6,6*0,25</t>
  </si>
  <si>
    <t>nová ložnice:(5,85+4,65)*0,15</t>
  </si>
  <si>
    <t>633811111U00</t>
  </si>
  <si>
    <t xml:space="preserve">Broušení podlah beton -2mm </t>
  </si>
  <si>
    <t>po DMTŽ PVC podlah:</t>
  </si>
  <si>
    <t>galerie:31,74</t>
  </si>
  <si>
    <t>bufet:13,07</t>
  </si>
  <si>
    <t>64</t>
  </si>
  <si>
    <t>Výplně otvorů</t>
  </si>
  <si>
    <t>64 Výplně otvorů</t>
  </si>
  <si>
    <t>642942213RP</t>
  </si>
  <si>
    <t xml:space="preserve">Osazení zárubně do sádrokarton. příčky tl. 130 mm </t>
  </si>
  <si>
    <t>kus</t>
  </si>
  <si>
    <t>úklid:1</t>
  </si>
  <si>
    <t>WC personál:1</t>
  </si>
  <si>
    <t>nová ložnice:1</t>
  </si>
  <si>
    <t>příprava jídel:1</t>
  </si>
  <si>
    <t>642944121RT5</t>
  </si>
  <si>
    <t>Osazení ocelových zárubní dodatečně do 2,5 m2 včetně dodávky zárubně  90x197x11 cm</t>
  </si>
  <si>
    <t>nová denní místnost:1</t>
  </si>
  <si>
    <t>rozvaděč</t>
  </si>
  <si>
    <t xml:space="preserve">Osazení rozvaděče 30x50 cm vč. zapravení </t>
  </si>
  <si>
    <t>55330406</t>
  </si>
  <si>
    <t>Zárubeň ocelová YH125   600x1970x125 P</t>
  </si>
  <si>
    <t>55330409</t>
  </si>
  <si>
    <t>Zárubeň ocelová YH125   800x1970x125 L</t>
  </si>
  <si>
    <t>55330411</t>
  </si>
  <si>
    <t>Zárubeň ocelová YH125   900x1970x125 L</t>
  </si>
  <si>
    <t>94</t>
  </si>
  <si>
    <t>Lešení a stavební výtahy</t>
  </si>
  <si>
    <t>94 Lešení a stavební výtahy</t>
  </si>
  <si>
    <t>941941041R00</t>
  </si>
  <si>
    <t xml:space="preserve">Montáž lešení leh.řad.s podlahami,š.1,2 m, H 10 m </t>
  </si>
  <si>
    <t>9,2*7,6</t>
  </si>
  <si>
    <t>941941111R00</t>
  </si>
  <si>
    <t xml:space="preserve">Pronájem lešení za den </t>
  </si>
  <si>
    <t>69,92*15</t>
  </si>
  <si>
    <t>941941841R00</t>
  </si>
  <si>
    <t xml:space="preserve">Demontáž lešení leh.řad.s podlahami,š.1,2 m,H 10 m </t>
  </si>
  <si>
    <t>941955002R00</t>
  </si>
  <si>
    <t xml:space="preserve">Lešení lehké pomocné, výška podlahy do 1,9 m </t>
  </si>
  <si>
    <t>94,38+51,79+9,27+14,88+5,46+14,83+1,43*2</t>
  </si>
  <si>
    <t>95</t>
  </si>
  <si>
    <t>Dokončovací konstrukce na pozemních stavbách</t>
  </si>
  <si>
    <t>95 Dokončovací konstrukce na pozemních stavbách</t>
  </si>
  <si>
    <t>619991001U00</t>
  </si>
  <si>
    <t xml:space="preserve">Zakrytí podlah fólie+páska </t>
  </si>
  <si>
    <t>stávající ložnice+denní místnost:26,79+24,48+65,91</t>
  </si>
  <si>
    <t>podlaha v tělocvičně:17,35*10</t>
  </si>
  <si>
    <t>96</t>
  </si>
  <si>
    <t>Bourání konstrukcí</t>
  </si>
  <si>
    <t>96 Bourání konstrukcí</t>
  </si>
  <si>
    <t>725210821R00</t>
  </si>
  <si>
    <t xml:space="preserve">Demontáž umyvadel bez výtokových armatur </t>
  </si>
  <si>
    <t>soubor</t>
  </si>
  <si>
    <t>stáv. denní místnost:1</t>
  </si>
  <si>
    <t>stáv. ložnice:1</t>
  </si>
  <si>
    <t>766112820R00</t>
  </si>
  <si>
    <t xml:space="preserve">Demontáž dřevěných stěn prosklených </t>
  </si>
  <si>
    <t>chodba:2,55*4,0</t>
  </si>
  <si>
    <t>771471810U00</t>
  </si>
  <si>
    <t xml:space="preserve">Dmtž sokl keram malta rovný </t>
  </si>
  <si>
    <t>stáv. chodba:2,4+13,35+2,4+13,35</t>
  </si>
  <si>
    <t>-(0,8+1,45+0,9)</t>
  </si>
  <si>
    <t>771551810U00</t>
  </si>
  <si>
    <t xml:space="preserve">Dmtž podlaha teraco malta - dlaždice </t>
  </si>
  <si>
    <t>prostor stávající chodby v místech nové ložnice:26,76-14,88</t>
  </si>
  <si>
    <t>775411820R00</t>
  </si>
  <si>
    <t xml:space="preserve">Demontáž lišt dřevěných, šroubovaných </t>
  </si>
  <si>
    <t>galerie:9,2</t>
  </si>
  <si>
    <t>776401800R00</t>
  </si>
  <si>
    <t xml:space="preserve">Demontáž soklíků nebo lišt, pryžových nebo z PVC </t>
  </si>
  <si>
    <t>galerie:3,45+9,2+3,45</t>
  </si>
  <si>
    <t>-1,45</t>
  </si>
  <si>
    <t>776511810R00</t>
  </si>
  <si>
    <t xml:space="preserve">Odstranění PVC a koberců lepených bez podložky </t>
  </si>
  <si>
    <t>781471810U00</t>
  </si>
  <si>
    <t xml:space="preserve">Dmtž obklad keram malta </t>
  </si>
  <si>
    <t>962031132R00</t>
  </si>
  <si>
    <t xml:space="preserve">Bourání příček cihelných tl. 10 cm </t>
  </si>
  <si>
    <t>stáv. ložnice/ stáv. denní místnost:6,6*4,0*2</t>
  </si>
  <si>
    <t>962031133R00</t>
  </si>
  <si>
    <t xml:space="preserve">Bourání příček cihelných tl. 15 cm </t>
  </si>
  <si>
    <t>(5,85+9,2+3,3+1,8)*4,0</t>
  </si>
  <si>
    <t>-(0,9*1,97+1,45*1,97+0,8*1,97)</t>
  </si>
  <si>
    <t>963016211R00</t>
  </si>
  <si>
    <t>DMTZ podhledu SDK z kazet 600x600 mm dřevěný rošt</t>
  </si>
  <si>
    <t>stáv. ložnice:24,48</t>
  </si>
  <si>
    <t>stáv. chodba:26,76</t>
  </si>
  <si>
    <t>968061125R00</t>
  </si>
  <si>
    <t xml:space="preserve">Vyvěšení dřevěných dveřních křídel pl. do 2 m2 </t>
  </si>
  <si>
    <t>ložnice/ložnice:1</t>
  </si>
  <si>
    <t>ložnice/chodba:1</t>
  </si>
  <si>
    <t>galerie/chodba:2</t>
  </si>
  <si>
    <t>denní místnost/chodba:1</t>
  </si>
  <si>
    <t>bufet/chodba:1</t>
  </si>
  <si>
    <t>968072455R00</t>
  </si>
  <si>
    <t xml:space="preserve">Vybourání kovových dveřních zárubní pl. do 2 m2 </t>
  </si>
  <si>
    <t>ložnice/chodba:0,9*1,97</t>
  </si>
  <si>
    <t>denní místnost/chodba:0,9*1,97</t>
  </si>
  <si>
    <t>bufet/chodba:0,8*1,97</t>
  </si>
  <si>
    <t>968072456R00</t>
  </si>
  <si>
    <t xml:space="preserve">Vybourání kovových dveřních zárubní pl. nad 2 m2 </t>
  </si>
  <si>
    <t>galerie/chodba:1,45*1,97</t>
  </si>
  <si>
    <t>971033521R00</t>
  </si>
  <si>
    <t xml:space="preserve">Vybourání otv. zeď cihel. pl.1 m2, tl.10 cm, MVC </t>
  </si>
  <si>
    <t>okno denní místnos/chodba:0,75*1,2</t>
  </si>
  <si>
    <t>971033621R00</t>
  </si>
  <si>
    <t xml:space="preserve">Vybourání otv. zeď cihel. pl.4 m2, tl.10 cm, MVC </t>
  </si>
  <si>
    <t>dveře denní místnost/chodba:1,0*2,03</t>
  </si>
  <si>
    <t>978021191R00</t>
  </si>
  <si>
    <t xml:space="preserve">Otlučení cementových omítek vnitřních stěn do 100% </t>
  </si>
  <si>
    <t>RP1</t>
  </si>
  <si>
    <t xml:space="preserve">Oškrábání omítek vnitřních stěn </t>
  </si>
  <si>
    <t>umývárna - pod obklad:(2,17+3,07)*4,0+(2,4+2,4*2)*0,3</t>
  </si>
  <si>
    <t>-2,4*2,4</t>
  </si>
  <si>
    <t>chodba+ložnice:15,3*3,9-(0,75*2,0+0,9*2,0+0,9*2,0+1,2*2,0)+(1,2+2,0*2)*0,35</t>
  </si>
  <si>
    <t>97</t>
  </si>
  <si>
    <t>Prorážení otvorů</t>
  </si>
  <si>
    <t>97 Prorážení otvorů</t>
  </si>
  <si>
    <t>971033151R00</t>
  </si>
  <si>
    <t xml:space="preserve">Vybourání otvorů zeď cihel. d=6 cm, tl. 45 cm, MVC </t>
  </si>
  <si>
    <t>pro elektro:5</t>
  </si>
  <si>
    <t>971033331R00</t>
  </si>
  <si>
    <t xml:space="preserve">Vybourání otv. zeď cihel. pl.0,09 m2, tl.15cm, MVC </t>
  </si>
  <si>
    <t>ZTI:3</t>
  </si>
  <si>
    <t>972054241R00</t>
  </si>
  <si>
    <t xml:space="preserve">Vybourání otv. stropy ŽB pl. 0,09 m2, tl. 15 cm </t>
  </si>
  <si>
    <t>pro elektro:1</t>
  </si>
  <si>
    <t>ZTI:4</t>
  </si>
  <si>
    <t>973026161R00</t>
  </si>
  <si>
    <t xml:space="preserve">Vysekání kapes zeď kam. špalíky, krabice 10x10x5cm </t>
  </si>
  <si>
    <t>pro elektro:50</t>
  </si>
  <si>
    <t>973031334R00</t>
  </si>
  <si>
    <t xml:space="preserve">Vysekání kapes zeď cih, MVC pl. 0,16 m2, hl. 15 cm </t>
  </si>
  <si>
    <t>rozvaděč:1</t>
  </si>
  <si>
    <t>974031121R00</t>
  </si>
  <si>
    <t xml:space="preserve">Vysekání rýh ve zdi cihelné 3 x 3 cm </t>
  </si>
  <si>
    <t>pro elektro:20</t>
  </si>
  <si>
    <t>974031132R00</t>
  </si>
  <si>
    <t xml:space="preserve">Vysekání rýh ve zdi cihelné 5 x 5 cm </t>
  </si>
  <si>
    <t>pro elektro:100</t>
  </si>
  <si>
    <t>974031153R00</t>
  </si>
  <si>
    <t xml:space="preserve">Vysekání rýh ve zdi cihelné 10 x 10 cm </t>
  </si>
  <si>
    <t>974031164R00</t>
  </si>
  <si>
    <t xml:space="preserve">Vysekání rýh ve zdi cihelné 15 x 15 cm </t>
  </si>
  <si>
    <t>711</t>
  </si>
  <si>
    <t>Izolace proti vodě</t>
  </si>
  <si>
    <t>711 Izolace proti vodě</t>
  </si>
  <si>
    <t>711212002RT1</t>
  </si>
  <si>
    <t>Stěrka hydroizolační těsnicí hmotou proti vlhkosti</t>
  </si>
  <si>
    <t>0,9*0,9+0,9*2,0*2</t>
  </si>
  <si>
    <t>711212601RT1</t>
  </si>
  <si>
    <t xml:space="preserve">Těsnicí pás hydroizolační do spoje podlaha </t>
  </si>
  <si>
    <t>0,9*4+2,0*2</t>
  </si>
  <si>
    <t>71121-2130</t>
  </si>
  <si>
    <t xml:space="preserve">Dod.+osazení těsnící paska - ROH VNITŘNÍ </t>
  </si>
  <si>
    <t>998711202R00</t>
  </si>
  <si>
    <t xml:space="preserve">Přesun hmot pro izolace proti vodě, výšky do 12 m </t>
  </si>
  <si>
    <t>713</t>
  </si>
  <si>
    <t>Izolace akustické</t>
  </si>
  <si>
    <t>713 Izolace akustické</t>
  </si>
  <si>
    <t>713130811U00</t>
  </si>
  <si>
    <t xml:space="preserve">Odstraň stěna volně vlákna do 100mm </t>
  </si>
  <si>
    <t>stáv. ložnice/ stáv. denní místnost:6,6*4,0</t>
  </si>
  <si>
    <t>713131130R00</t>
  </si>
  <si>
    <t xml:space="preserve">Izolace tepelná stěn vložením do konstrukce </t>
  </si>
  <si>
    <t>dřevěná stěna oddělující prostor tělocvičny - dvě vrstvy:</t>
  </si>
  <si>
    <t>(9,2*4,5)*2</t>
  </si>
  <si>
    <t>předstěna ukončená SDK po celé délce stěny oddělující tělocvičnu:</t>
  </si>
  <si>
    <t>17,35*4,5</t>
  </si>
  <si>
    <t>příčka oddělující ložnici a ostatní prostory:</t>
  </si>
  <si>
    <t>5,85*4,5</t>
  </si>
  <si>
    <t>-0,9*2,0</t>
  </si>
  <si>
    <t>příčky nově vzniklých prostor:</t>
  </si>
  <si>
    <t>(3,3*2+0,92+6,22)*4,5</t>
  </si>
  <si>
    <t>-(0,9*2,0+0,6*2,0+0,8*2,0+0,6*2,0)</t>
  </si>
  <si>
    <t>63150888</t>
  </si>
  <si>
    <t>Plsť příčková akustická tl. 40 mm</t>
  </si>
  <si>
    <t>(9,2*4,5)*1,1</t>
  </si>
  <si>
    <t>(17,35*4,5)*1,1</t>
  </si>
  <si>
    <t>63150889</t>
  </si>
  <si>
    <t>Plsť příčková akustická tl. 80 mm</t>
  </si>
  <si>
    <t>příčky nově vzniklých prostor:56,03*1,1</t>
  </si>
  <si>
    <t>63150894</t>
  </si>
  <si>
    <t>Plsť příčková akustická tl. 100 mm</t>
  </si>
  <si>
    <t>(5,85*4,5-0,9*2,0)*1,1</t>
  </si>
  <si>
    <t>998713202R00</t>
  </si>
  <si>
    <t xml:space="preserve">Přesun hmot pro izolace tepelné, výšky do 12 m </t>
  </si>
  <si>
    <t>720</t>
  </si>
  <si>
    <t>Zdravotechnická instalace</t>
  </si>
  <si>
    <t>720 Zdravotechnická instalace</t>
  </si>
  <si>
    <t>720RP1</t>
  </si>
  <si>
    <t>Výztuha pro zařizovací předměty při mtž do SDK konstrukce</t>
  </si>
  <si>
    <t>WC:7</t>
  </si>
  <si>
    <t>umyvadlo:1</t>
  </si>
  <si>
    <t>763</t>
  </si>
  <si>
    <t>Dřevostavby</t>
  </si>
  <si>
    <t>763 Dřevostavby</t>
  </si>
  <si>
    <t>342012332RP</t>
  </si>
  <si>
    <t>Příčka SDK tl.130 mm,ocel.kce,1x oplášť. impregnovaný tl. 15mm bez TI</t>
  </si>
  <si>
    <t>(5,85+3,3+6,22)*3,9</t>
  </si>
  <si>
    <t>-(1,0*2,0+1,0*2,0+0,7*2,0+0,9*2,0)</t>
  </si>
  <si>
    <t>(3,3+0,9)*3,9</t>
  </si>
  <si>
    <t>-0,7*2,0</t>
  </si>
  <si>
    <t>342264051RT1</t>
  </si>
  <si>
    <t>Podhled sádrokartonový na zavěšenou ocel. konstr. desky standard tl. 12,5 mm, bez izolace</t>
  </si>
  <si>
    <t>chodba:14,88</t>
  </si>
  <si>
    <t>přízemí - chodba:3,68*4,2</t>
  </si>
  <si>
    <t>přízemí - kabinet:11,23</t>
  </si>
  <si>
    <t>denní místnost:13,75*6,6-10,2*3,0</t>
  </si>
  <si>
    <t>nová ložnice:51,79</t>
  </si>
  <si>
    <t>342264051RT3</t>
  </si>
  <si>
    <t>Podhled sádrokartonový na zavěšenou ocel. konstr. desky standard impreg. tl. 12,5 mm, bez izolace</t>
  </si>
  <si>
    <t>přípravna jídel:9,27</t>
  </si>
  <si>
    <t>úklid:1,43</t>
  </si>
  <si>
    <t>WC personál:1,43</t>
  </si>
  <si>
    <t>umývárna:14,83</t>
  </si>
  <si>
    <t>347012041RP</t>
  </si>
  <si>
    <t>Předstěna SDK  standart. na ocelovou konstrukce tl. 60 mm bez TI</t>
  </si>
  <si>
    <t>4,3*3,9</t>
  </si>
  <si>
    <t>347012042RP</t>
  </si>
  <si>
    <t>Předstěna SDK  impreg. na ocelovou konstrukci tl. 60 mm bez TI</t>
  </si>
  <si>
    <t>4,9*3,9</t>
  </si>
  <si>
    <t>762112110R00</t>
  </si>
  <si>
    <t xml:space="preserve">Montáž konstrukce stěn z řeziva hraněn. do 120 cm2 </t>
  </si>
  <si>
    <t>nosná kostrukce stěny oddělující prostory tělocvičny:</t>
  </si>
  <si>
    <t>9,2*4+4,5*14</t>
  </si>
  <si>
    <t>762195000R00</t>
  </si>
  <si>
    <t xml:space="preserve">Spojovací a ochranné prostředky pro montáž stěn </t>
  </si>
  <si>
    <t>1,2854</t>
  </si>
  <si>
    <t>67,72*0,13</t>
  </si>
  <si>
    <t>767587001RT1</t>
  </si>
  <si>
    <t>Podhledy minerální, rošt, kazety 60 x 60 cm včetně dodávky kazet</t>
  </si>
  <si>
    <t>nová denní místnost:10,2*3,0</t>
  </si>
  <si>
    <t>60515823</t>
  </si>
  <si>
    <t>Hranol konstrukční masivní KVH NSi 80x140 mm l=5m</t>
  </si>
  <si>
    <t>nosná kostrukce stěny oddělující prostory tělocvičny profil 8/14:</t>
  </si>
  <si>
    <t>(9,2*4+4,5*14)*0,08*0,14*1,15</t>
  </si>
  <si>
    <t>766</t>
  </si>
  <si>
    <t>Konstrukce truhlářské</t>
  </si>
  <si>
    <t>766 Konstrukce truhlářské</t>
  </si>
  <si>
    <t>766416143RP</t>
  </si>
  <si>
    <t>Obložení stěn nad 5 m2, laminát. desky nad 1,5 m2 lepením</t>
  </si>
  <si>
    <t>dřevěná stěna oddělující prostor tělocvičny :</t>
  </si>
  <si>
    <t>9,2*4,5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</si>
  <si>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</si>
  <si>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</si>
  <si>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</si>
  <si>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</si>
  <si>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denní místnost:2</t>
  </si>
  <si>
    <t>ložnice:1</t>
  </si>
  <si>
    <t>přípravna jídel:1</t>
  </si>
  <si>
    <t>linka</t>
  </si>
  <si>
    <t xml:space="preserve">Kuchyňská linka dl. 3,2 - předběžný odhad </t>
  </si>
  <si>
    <t>přepážka T7</t>
  </si>
  <si>
    <t>D+M DĚLÍCÍ PŘÍČKY PRO SANITÁRNÍ PROSTORY prvek T7 předepsaná cena 500,-</t>
  </si>
  <si>
    <t>61160101</t>
  </si>
  <si>
    <t>Dveře vnitřní hladké plné 1kř. 60x197 bílé</t>
  </si>
  <si>
    <t>61160104</t>
  </si>
  <si>
    <t>Dveře vnitřní hladké plné 1kř. 90x197 bílé</t>
  </si>
  <si>
    <t>denní místnost:1</t>
  </si>
  <si>
    <t>61160603</t>
  </si>
  <si>
    <t>Dveře vnitřní hladké 2/3 sklo 1kř. 80x197 bílé</t>
  </si>
  <si>
    <t>bezpečnostní sklo</t>
  </si>
  <si>
    <t>61160604</t>
  </si>
  <si>
    <t>Dveře vnitřní hladké 2/3 sklo 1kř. 90x197 bílé</t>
  </si>
  <si>
    <t>deska</t>
  </si>
  <si>
    <t>Deska laminovaná bílá 2800x2070 mm tl. 18 mm</t>
  </si>
  <si>
    <t>998766202R00</t>
  </si>
  <si>
    <t xml:space="preserve">Přesun hmot pro truhlářské konstr., výšky do 12 m </t>
  </si>
  <si>
    <t>767</t>
  </si>
  <si>
    <t>Konstrukce zámečnické</t>
  </si>
  <si>
    <t>767 Konstrukce zámečnické</t>
  </si>
  <si>
    <t>767914810RP</t>
  </si>
  <si>
    <t xml:space="preserve">Demontáž zábradlí galerie </t>
  </si>
  <si>
    <t>769</t>
  </si>
  <si>
    <t>Otvorové prvky z plastu</t>
  </si>
  <si>
    <t>769 Otvorové prvky z plastu</t>
  </si>
  <si>
    <t>okno</t>
  </si>
  <si>
    <t xml:space="preserve">D+M vnitřní plastové okno dle nákresu </t>
  </si>
  <si>
    <t>stěna</t>
  </si>
  <si>
    <t>D+M prosklená stěna s plastovým rámem a dveřmi dle nákresu</t>
  </si>
  <si>
    <t>žaluzie 1</t>
  </si>
  <si>
    <t>D+M Interiérová žaluzie lamelová horizontální 1000x1500 mm, barva bílá</t>
  </si>
  <si>
    <t>žaluzie 2</t>
  </si>
  <si>
    <t>D+M Interiérová žaluzie lamelová horizontální 1000x800 mm, barva bílá</t>
  </si>
  <si>
    <t>771</t>
  </si>
  <si>
    <t>Podlahy z dlaždic a obklady</t>
  </si>
  <si>
    <t>771 Podlahy z dlaždic a obklady</t>
  </si>
  <si>
    <t>771475014R00</t>
  </si>
  <si>
    <t xml:space="preserve">Obklad soklíků keram.rovných, tmel,výška 10 cm </t>
  </si>
  <si>
    <t>771479001R00</t>
  </si>
  <si>
    <t xml:space="preserve">Řezání dlaždic keramických pro soklíky </t>
  </si>
  <si>
    <t>771578011RT1</t>
  </si>
  <si>
    <t xml:space="preserve">Spára podlaha - stěna, silikonem </t>
  </si>
  <si>
    <t>sokl:</t>
  </si>
  <si>
    <t>773991001R00</t>
  </si>
  <si>
    <t xml:space="preserve">Broušení teracových podlah dvojnásobné </t>
  </si>
  <si>
    <t>vstup:5,92</t>
  </si>
  <si>
    <t>597-70102</t>
  </si>
  <si>
    <t>Dlaždice 30 x 30 cm předepsaná cena 350,-</t>
  </si>
  <si>
    <t>15,94*0,1*1,1</t>
  </si>
  <si>
    <t>998771202R00</t>
  </si>
  <si>
    <t xml:space="preserve">Přesun hmot pro podlahy z dlaždic, výšky do 12 m </t>
  </si>
  <si>
    <t>776</t>
  </si>
  <si>
    <t>Podlahy povlakové</t>
  </si>
  <si>
    <t>776 Podlahy povlakové</t>
  </si>
  <si>
    <t>632415104R00</t>
  </si>
  <si>
    <t xml:space="preserve">Potěr samonivelační ručně tl. 4 mm </t>
  </si>
  <si>
    <t>ložnice:4,7*5,787</t>
  </si>
  <si>
    <t>přípravna jídel:9,27+0,9*0,13</t>
  </si>
  <si>
    <t>úklid:1,43+0,6*0,13</t>
  </si>
  <si>
    <t>WC personál:1,43+0,6*0,13</t>
  </si>
  <si>
    <t>umývárna:14,83+0,8*0,13-1,75*0,2</t>
  </si>
  <si>
    <t>776421100RT1</t>
  </si>
  <si>
    <t>Lepení podlahových soklíků z PVC a vinylu pouze lepení - soklík ve specifikaci</t>
  </si>
  <si>
    <t>ložnice:8,82+5,787+5,8</t>
  </si>
  <si>
    <t>776521100RT1</t>
  </si>
  <si>
    <t>Lepení povlak.podlah z pásů PVC na lepidlo pouze položení - PVC ve specifikaci</t>
  </si>
  <si>
    <t>vodorovné:</t>
  </si>
  <si>
    <t>svislé:</t>
  </si>
  <si>
    <t>přípravna jídel:(2,865+3,237)*2*0,1</t>
  </si>
  <si>
    <t>-0,9*0,1</t>
  </si>
  <si>
    <t>umývárna:(4,355+3,237)*2*0,1+(1,75+0,2)*2*0,1</t>
  </si>
  <si>
    <t>-(0,9+0,6)*0,1</t>
  </si>
  <si>
    <t>úklid:(1,554+0,92)*2*0,1</t>
  </si>
  <si>
    <t>-0,6*0,1</t>
  </si>
  <si>
    <t>WC personál:(1,554+0,92)*2*0,1</t>
  </si>
  <si>
    <t>denní místnost:(1,5+0,35)*0,1</t>
  </si>
  <si>
    <t>776RP1</t>
  </si>
  <si>
    <t xml:space="preserve">Příplatek za přechod PVC podlah vodorovná-svislá </t>
  </si>
  <si>
    <t>umývárna:(4,355+3,237)*2+(1,75+0,2)*2</t>
  </si>
  <si>
    <t>-(0,9+0,6)</t>
  </si>
  <si>
    <t>úklid:(1,554+0,92)*2</t>
  </si>
  <si>
    <t>-0,6</t>
  </si>
  <si>
    <t>WC personál:(1,554+0,92)*2</t>
  </si>
  <si>
    <t>denní místnost:1,5+0,35</t>
  </si>
  <si>
    <t>776521100RP2</t>
  </si>
  <si>
    <t>Lepení povlak.podlah z pásů PVC nalepidlo malé plochy vč. samonivelač. hmoty vč. sváření</t>
  </si>
  <si>
    <t>denní místnost - po vybourání příčky:6,6*0,25</t>
  </si>
  <si>
    <t>28342453</t>
  </si>
  <si>
    <t>Soklová lišta s vloženým pruhem PVC shodné barevnosti s podlahou</t>
  </si>
  <si>
    <t>20,407*1,1</t>
  </si>
  <si>
    <t>28410149</t>
  </si>
  <si>
    <t>PVC pásy protiskluzové R9B do mokrých prostor - předepsaná cena 400,-</t>
  </si>
  <si>
    <t>10,6074*1,1</t>
  </si>
  <si>
    <t>28410150</t>
  </si>
  <si>
    <t>PVC pásy protiskluzové R10B do mokrých prostor - předepsaná cena 400,-</t>
  </si>
  <si>
    <t>20,323*1,1</t>
  </si>
  <si>
    <t>28410152</t>
  </si>
  <si>
    <t>Linoleum - předepsaná cena 350,-</t>
  </si>
  <si>
    <t>28,8489*1,1</t>
  </si>
  <si>
    <t>781</t>
  </si>
  <si>
    <t>Obklady keramické</t>
  </si>
  <si>
    <t>781 Obklady keramické</t>
  </si>
  <si>
    <t>781101210RT1</t>
  </si>
  <si>
    <t xml:space="preserve">Penetrace podkladu pod obklady penetrační nátěr </t>
  </si>
  <si>
    <t>umývárna:(4,355+3,237)*2*2,0+(1,75+0,2)*2*1,0+0,2*1,75</t>
  </si>
  <si>
    <t>-(0,9*2,0+0,6*2,0)</t>
  </si>
  <si>
    <t>úklid:(1,554+0,92)*2*1,6</t>
  </si>
  <si>
    <t>-(0,6*1,6)</t>
  </si>
  <si>
    <t>WC personál:(1,554+0,92)*2*1,6</t>
  </si>
  <si>
    <t>denní místnost:(1,5+0,35)*1,6</t>
  </si>
  <si>
    <t>přípravna jídel - kuch. linka:(0,6+3,237+0,6)*0,6</t>
  </si>
  <si>
    <t>781475114R00</t>
  </si>
  <si>
    <t>Obklad vnitřní stěn keramický, do tmele, 20x20 cm vícebarevné kladení</t>
  </si>
  <si>
    <t>781491001RT1</t>
  </si>
  <si>
    <t>Montáž lišt k obkladům rohových, koutových i dilatačních</t>
  </si>
  <si>
    <t>umývárna:(1,75+0,2)*2+1,0*4</t>
  </si>
  <si>
    <t>781495115U00</t>
  </si>
  <si>
    <t xml:space="preserve">Spárování obkladu silikonem </t>
  </si>
  <si>
    <t>umývárna:2,0*6</t>
  </si>
  <si>
    <t>úklid:1,6*6</t>
  </si>
  <si>
    <t>WC personál:1,6*6</t>
  </si>
  <si>
    <t>597-81501</t>
  </si>
  <si>
    <t>Obklad 20 x 20 cm předepsaná cena 350,-</t>
  </si>
  <si>
    <t>51,1538*1,1</t>
  </si>
  <si>
    <t>59760104.A</t>
  </si>
  <si>
    <t>Lišta rohová plastová na obklad ukončovací 10 mm</t>
  </si>
  <si>
    <t>7,9*1,1</t>
  </si>
  <si>
    <t>998781202R00</t>
  </si>
  <si>
    <t xml:space="preserve">Přesun hmot pro obklady keramické, výšky do 12 m </t>
  </si>
  <si>
    <t>783</t>
  </si>
  <si>
    <t>Nátěry</t>
  </si>
  <si>
    <t>783 Nátěry</t>
  </si>
  <si>
    <t>783220010RAC</t>
  </si>
  <si>
    <t>Nátěr kovových doplňkových konstrukcí syntetický dvojnásobný krycí s 1x emailováním</t>
  </si>
  <si>
    <t>zárubně: 7</t>
  </si>
  <si>
    <t>784</t>
  </si>
  <si>
    <t>Malby</t>
  </si>
  <si>
    <t>784 Malby</t>
  </si>
  <si>
    <t>784191101R00</t>
  </si>
  <si>
    <t xml:space="preserve">Penetrace podkladu univerzální  1x </t>
  </si>
  <si>
    <t>stropy:</t>
  </si>
  <si>
    <t>ložnice:51,79</t>
  </si>
  <si>
    <t>chodba+vstup:5,46+14,88</t>
  </si>
  <si>
    <t>úklid+WC personál:1,43*2</t>
  </si>
  <si>
    <t>stěny:</t>
  </si>
  <si>
    <t>vstup+chodba:(8,4+2,42)*2*3,8-(1,8*3,8+0,9*2,0*3+0,6*2,0+0,8*2,0)</t>
  </si>
  <si>
    <t>umývárna:(4,355+3,237)*2*1,8</t>
  </si>
  <si>
    <t>úklid:(1,554+0,92)*2*2,2-0,6*0,4</t>
  </si>
  <si>
    <t>WC personál:(1,554+0,92)*2*2,2-0,6*0,4</t>
  </si>
  <si>
    <t>přípravna jídel:(3,237+2,865)*2*3,8-(0,9*2,0+(0,6+3,237+0,6)*0,6)</t>
  </si>
  <si>
    <t>ložnice:(8,82+5,787)*2*3,8-0,9*2,0*2</t>
  </si>
  <si>
    <t>denní místnost:(13,75+6,6)*2*3,45-(0,75*1,2+0,9*2,0*2+(1,5+0,35)*1,6)</t>
  </si>
  <si>
    <t>784195112R00</t>
  </si>
  <si>
    <t xml:space="preserve">Malba tekutá standartní, bílá, 2 x </t>
  </si>
  <si>
    <t>D96</t>
  </si>
  <si>
    <t>Přesuny suti a vybouraných hmot</t>
  </si>
  <si>
    <t>D96 Přesuny suti a vybouraných hmot</t>
  </si>
  <si>
    <t>979088212R00</t>
  </si>
  <si>
    <t xml:space="preserve">Nakládání suti na dopravní prostředky </t>
  </si>
  <si>
    <t>979011211R00</t>
  </si>
  <si>
    <t xml:space="preserve">Svislá doprava suti a vybour. hmot za 2.NP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</si>
  <si>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</si>
  <si>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</si>
  <si>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</si>
  <si>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</si>
  <si>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</si>
  <si>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</si>
  <si>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</si>
  <si>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</si>
  <si>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</si>
  <si>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</si>
  <si>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</si>
  <si>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</si>
  <si>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</si>
  <si>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</si>
  <si>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</si>
  <si>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</si>
  <si>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</si>
  <si>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</si>
  <si>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Publicita projektu - pamětní deska</t>
  </si>
  <si>
    <t>Publicita projektu - informační bilboard</t>
  </si>
  <si>
    <t>stavební část</t>
  </si>
  <si>
    <t>Stavební část</t>
  </si>
</sst>
</file>

<file path=xl/styles.xml><?xml version="1.0" encoding="utf-8"?>
<styleSheet xmlns="http://schemas.openxmlformats.org/spreadsheetml/2006/main">
  <numFmts count="4">
    <numFmt numFmtId="165" formatCode="0.0"/>
    <numFmt numFmtId="166" formatCode="dd/mm/yy"/>
    <numFmt numFmtId="167" formatCode="#,##0\ &quot;Kč&quot;"/>
    <numFmt numFmtId="168" formatCode="0.00000"/>
  </numFmts>
  <fonts count="2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4" fontId="1" fillId="0" borderId="0" xfId="0" applyNumberFormat="1" applyFont="1"/>
    <xf numFmtId="0" fontId="3" fillId="0" borderId="0" xfId="0" applyFont="1" applyBorder="1"/>
    <xf numFmtId="0" fontId="2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centerContinuous"/>
    </xf>
    <xf numFmtId="0" fontId="6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Continuous"/>
    </xf>
    <xf numFmtId="49" fontId="4" fillId="2" borderId="22" xfId="0" applyNumberFormat="1" applyFont="1" applyFill="1" applyBorder="1" applyAlignment="1">
      <alignment horizontal="left"/>
    </xf>
    <xf numFmtId="49" fontId="3" fillId="2" borderId="21" xfId="0" applyNumberFormat="1" applyFont="1" applyFill="1" applyBorder="1" applyAlignment="1">
      <alignment horizontal="centerContinuous"/>
    </xf>
    <xf numFmtId="0" fontId="3" fillId="0" borderId="17" xfId="0" applyFont="1" applyBorder="1"/>
    <xf numFmtId="49" fontId="3" fillId="0" borderId="23" xfId="0" applyNumberFormat="1" applyFont="1" applyBorder="1" applyAlignment="1">
      <alignment horizontal="left"/>
    </xf>
    <xf numFmtId="0" fontId="1" fillId="0" borderId="24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3" xfId="0" applyFont="1" applyBorder="1"/>
    <xf numFmtId="0" fontId="3" fillId="0" borderId="25" xfId="0" applyFont="1" applyBorder="1" applyAlignment="1">
      <alignment horizontal="left"/>
    </xf>
    <xf numFmtId="0" fontId="6" fillId="0" borderId="24" xfId="0" applyFont="1" applyBorder="1"/>
    <xf numFmtId="49" fontId="3" fillId="0" borderId="25" xfId="0" applyNumberFormat="1" applyFont="1" applyBorder="1" applyAlignment="1">
      <alignment horizontal="left"/>
    </xf>
    <xf numFmtId="49" fontId="6" fillId="2" borderId="24" xfId="0" applyNumberFormat="1" applyFont="1" applyFill="1" applyBorder="1"/>
    <xf numFmtId="49" fontId="1" fillId="2" borderId="3" xfId="0" applyNumberFormat="1" applyFont="1" applyFill="1" applyBorder="1"/>
    <xf numFmtId="49" fontId="6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3" xfId="0" applyFont="1" applyFill="1" applyBorder="1"/>
    <xf numFmtId="3" fontId="3" fillId="0" borderId="25" xfId="0" applyNumberFormat="1" applyFont="1" applyBorder="1" applyAlignment="1">
      <alignment horizontal="left"/>
    </xf>
    <xf numFmtId="0" fontId="1" fillId="0" borderId="0" xfId="0" applyFont="1" applyFill="1"/>
    <xf numFmtId="49" fontId="6" fillId="2" borderId="26" xfId="0" applyNumberFormat="1" applyFont="1" applyFill="1" applyBorder="1"/>
    <xf numFmtId="49" fontId="1" fillId="2" borderId="5" xfId="0" applyNumberFormat="1" applyFont="1" applyFill="1" applyBorder="1"/>
    <xf numFmtId="49" fontId="6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3" xfId="0" applyNumberFormat="1" applyFont="1" applyBorder="1" applyAlignment="1">
      <alignment horizontal="left"/>
    </xf>
    <xf numFmtId="0" fontId="3" fillId="0" borderId="27" xfId="0" applyFont="1" applyBorder="1"/>
    <xf numFmtId="0" fontId="3" fillId="0" borderId="13" xfId="0" applyNumberFormat="1" applyFont="1" applyBorder="1"/>
    <xf numFmtId="0" fontId="3" fillId="0" borderId="28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28" xfId="0" applyFont="1" applyBorder="1" applyAlignment="1">
      <alignment horizontal="left"/>
    </xf>
    <xf numFmtId="0" fontId="1" fillId="0" borderId="0" xfId="0" applyFont="1" applyBorder="1"/>
    <xf numFmtId="0" fontId="3" fillId="0" borderId="13" xfId="0" applyFont="1" applyFill="1" applyBorder="1" applyAlignment="1"/>
    <xf numFmtId="0" fontId="3" fillId="0" borderId="28" xfId="0" applyFont="1" applyFill="1" applyBorder="1" applyAlignment="1"/>
    <xf numFmtId="0" fontId="1" fillId="0" borderId="0" xfId="0" applyFont="1" applyFill="1" applyBorder="1" applyAlignment="1"/>
    <xf numFmtId="0" fontId="3" fillId="0" borderId="13" xfId="0" applyFont="1" applyBorder="1" applyAlignment="1"/>
    <xf numFmtId="0" fontId="3" fillId="0" borderId="28" xfId="0" applyFont="1" applyBorder="1" applyAlignment="1"/>
    <xf numFmtId="3" fontId="1" fillId="0" borderId="0" xfId="0" applyNumberFormat="1" applyFont="1"/>
    <xf numFmtId="0" fontId="3" fillId="0" borderId="24" xfId="0" applyFont="1" applyBorder="1"/>
    <xf numFmtId="0" fontId="3" fillId="0" borderId="17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2" fillId="0" borderId="30" xfId="0" applyFont="1" applyBorder="1" applyAlignment="1">
      <alignment horizontal="centerContinuous" vertical="center"/>
    </xf>
    <xf numFmtId="0" fontId="5" fillId="0" borderId="31" xfId="0" applyFont="1" applyBorder="1" applyAlignment="1">
      <alignment horizontal="centerContinuous" vertical="center"/>
    </xf>
    <xf numFmtId="0" fontId="1" fillId="0" borderId="31" xfId="0" applyFont="1" applyBorder="1" applyAlignment="1">
      <alignment horizontal="centerContinuous" vertical="center"/>
    </xf>
    <xf numFmtId="0" fontId="1" fillId="0" borderId="32" xfId="0" applyFont="1" applyBorder="1" applyAlignment="1">
      <alignment horizontal="centerContinuous" vertical="center"/>
    </xf>
    <xf numFmtId="0" fontId="6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centerContinuous"/>
    </xf>
    <xf numFmtId="0" fontId="6" fillId="2" borderId="11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/>
    </xf>
    <xf numFmtId="0" fontId="1" fillId="0" borderId="34" xfId="0" applyFont="1" applyBorder="1"/>
    <xf numFmtId="0" fontId="1" fillId="0" borderId="19" xfId="0" applyFont="1" applyBorder="1"/>
    <xf numFmtId="3" fontId="1" fillId="0" borderId="23" xfId="0" applyNumberFormat="1" applyFont="1" applyBorder="1"/>
    <xf numFmtId="0" fontId="1" fillId="0" borderId="20" xfId="0" applyFont="1" applyBorder="1"/>
    <xf numFmtId="3" fontId="1" fillId="0" borderId="22" xfId="0" applyNumberFormat="1" applyFont="1" applyBorder="1"/>
    <xf numFmtId="0" fontId="1" fillId="0" borderId="21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5" xfId="0" applyFont="1" applyBorder="1"/>
    <xf numFmtId="0" fontId="1" fillId="0" borderId="19" xfId="0" applyFont="1" applyBorder="1" applyAlignment="1">
      <alignment shrinkToFit="1"/>
    </xf>
    <xf numFmtId="0" fontId="1" fillId="0" borderId="36" xfId="0" applyFont="1" applyBorder="1"/>
    <xf numFmtId="0" fontId="1" fillId="0" borderId="26" xfId="0" applyFont="1" applyBorder="1"/>
    <xf numFmtId="3" fontId="1" fillId="0" borderId="39" xfId="0" applyNumberFormat="1" applyFont="1" applyBorder="1"/>
    <xf numFmtId="0" fontId="1" fillId="0" borderId="37" xfId="0" applyFont="1" applyBorder="1"/>
    <xf numFmtId="3" fontId="1" fillId="0" borderId="40" xfId="0" applyNumberFormat="1" applyFont="1" applyBorder="1"/>
    <xf numFmtId="0" fontId="1" fillId="0" borderId="38" xfId="0" applyFont="1" applyBorder="1"/>
    <xf numFmtId="0" fontId="6" fillId="2" borderId="20" xfId="0" applyFont="1" applyFill="1" applyBorder="1"/>
    <xf numFmtId="0" fontId="6" fillId="2" borderId="22" xfId="0" applyFont="1" applyFill="1" applyBorder="1"/>
    <xf numFmtId="0" fontId="6" fillId="2" borderId="21" xfId="0" applyFont="1" applyFill="1" applyBorder="1"/>
    <xf numFmtId="0" fontId="6" fillId="2" borderId="41" xfId="0" applyFont="1" applyFill="1" applyBorder="1"/>
    <xf numFmtId="0" fontId="6" fillId="2" borderId="42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3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6" xfId="0" applyFont="1" applyBorder="1"/>
    <xf numFmtId="0" fontId="1" fillId="0" borderId="18" xfId="0" applyFont="1" applyBorder="1"/>
    <xf numFmtId="0" fontId="1" fillId="0" borderId="44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5" fillId="2" borderId="37" xfId="0" applyFont="1" applyFill="1" applyBorder="1"/>
    <xf numFmtId="0" fontId="5" fillId="2" borderId="40" xfId="0" applyFont="1" applyFill="1" applyBorder="1"/>
    <xf numFmtId="0" fontId="5" fillId="2" borderId="38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6" fillId="0" borderId="49" xfId="1" applyNumberFormat="1" applyFont="1" applyBorder="1"/>
    <xf numFmtId="49" fontId="1" fillId="0" borderId="49" xfId="1" applyNumberFormat="1" applyFont="1" applyBorder="1"/>
    <xf numFmtId="49" fontId="1" fillId="0" borderId="49" xfId="1" applyNumberFormat="1" applyFont="1" applyBorder="1" applyAlignment="1">
      <alignment horizontal="right"/>
    </xf>
    <xf numFmtId="0" fontId="1" fillId="0" borderId="50" xfId="1" applyFont="1" applyBorder="1"/>
    <xf numFmtId="49" fontId="1" fillId="0" borderId="49" xfId="0" applyNumberFormat="1" applyFont="1" applyBorder="1" applyAlignment="1">
      <alignment horizontal="left"/>
    </xf>
    <xf numFmtId="0" fontId="1" fillId="0" borderId="51" xfId="0" applyNumberFormat="1" applyFont="1" applyBorder="1"/>
    <xf numFmtId="49" fontId="6" fillId="0" borderId="54" xfId="1" applyNumberFormat="1" applyFont="1" applyBorder="1"/>
    <xf numFmtId="49" fontId="1" fillId="0" borderId="54" xfId="1" applyNumberFormat="1" applyFont="1" applyBorder="1"/>
    <xf numFmtId="49" fontId="1" fillId="0" borderId="54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10" xfId="0" applyNumberFormat="1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57" xfId="0" applyFont="1" applyFill="1" applyBorder="1" applyAlignment="1">
      <alignment horizontal="center"/>
    </xf>
    <xf numFmtId="0" fontId="6" fillId="2" borderId="58" xfId="0" applyFont="1" applyFill="1" applyBorder="1" applyAlignment="1">
      <alignment horizontal="center"/>
    </xf>
    <xf numFmtId="3" fontId="1" fillId="0" borderId="43" xfId="0" applyNumberFormat="1" applyFont="1" applyBorder="1"/>
    <xf numFmtId="0" fontId="6" fillId="2" borderId="10" xfId="0" applyFont="1" applyFill="1" applyBorder="1"/>
    <xf numFmtId="0" fontId="6" fillId="2" borderId="11" xfId="0" applyFont="1" applyFill="1" applyBorder="1"/>
    <xf numFmtId="3" fontId="6" fillId="2" borderId="33" xfId="0" applyNumberFormat="1" applyFont="1" applyFill="1" applyBorder="1"/>
    <xf numFmtId="3" fontId="6" fillId="2" borderId="12" xfId="0" applyNumberFormat="1" applyFont="1" applyFill="1" applyBorder="1"/>
    <xf numFmtId="3" fontId="6" fillId="2" borderId="57" xfId="0" applyNumberFormat="1" applyFont="1" applyFill="1" applyBorder="1"/>
    <xf numFmtId="3" fontId="6" fillId="2" borderId="58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2" xfId="0" applyFont="1" applyFill="1" applyBorder="1"/>
    <xf numFmtId="0" fontId="6" fillId="2" borderId="60" xfId="0" applyFont="1" applyFill="1" applyBorder="1" applyAlignment="1">
      <alignment horizontal="right"/>
    </xf>
    <xf numFmtId="0" fontId="6" fillId="2" borderId="22" xfId="0" applyFont="1" applyFill="1" applyBorder="1" applyAlignment="1">
      <alignment horizontal="right"/>
    </xf>
    <xf numFmtId="0" fontId="6" fillId="2" borderId="21" xfId="0" applyFont="1" applyFill="1" applyBorder="1" applyAlignment="1">
      <alignment horizontal="center"/>
    </xf>
    <xf numFmtId="4" fontId="4" fillId="2" borderId="22" xfId="0" applyNumberFormat="1" applyFont="1" applyFill="1" applyBorder="1" applyAlignment="1">
      <alignment horizontal="right"/>
    </xf>
    <xf numFmtId="4" fontId="4" fillId="2" borderId="42" xfId="0" applyNumberFormat="1" applyFont="1" applyFill="1" applyBorder="1" applyAlignment="1">
      <alignment horizontal="right"/>
    </xf>
    <xf numFmtId="0" fontId="1" fillId="0" borderId="29" xfId="0" applyFont="1" applyBorder="1"/>
    <xf numFmtId="3" fontId="1" fillId="0" borderId="35" xfId="0" applyNumberFormat="1" applyFont="1" applyBorder="1" applyAlignment="1">
      <alignment horizontal="right"/>
    </xf>
    <xf numFmtId="165" fontId="1" fillId="0" borderId="13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4" fontId="1" fillId="0" borderId="19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0" fontId="1" fillId="2" borderId="37" xfId="0" applyFont="1" applyFill="1" applyBorder="1"/>
    <xf numFmtId="0" fontId="6" fillId="2" borderId="40" xfId="0" applyFont="1" applyFill="1" applyBorder="1"/>
    <xf numFmtId="0" fontId="1" fillId="2" borderId="40" xfId="0" applyFont="1" applyFill="1" applyBorder="1"/>
    <xf numFmtId="4" fontId="1" fillId="2" borderId="46" xfId="0" applyNumberFormat="1" applyFont="1" applyFill="1" applyBorder="1"/>
    <xf numFmtId="4" fontId="1" fillId="2" borderId="37" xfId="0" applyNumberFormat="1" applyFont="1" applyFill="1" applyBorder="1"/>
    <xf numFmtId="4" fontId="1" fillId="2" borderId="40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1" fillId="0" borderId="49" xfId="1" applyFont="1" applyBorder="1"/>
    <xf numFmtId="0" fontId="3" fillId="0" borderId="50" xfId="1" applyFont="1" applyBorder="1" applyAlignment="1">
      <alignment horizontal="right"/>
    </xf>
    <xf numFmtId="49" fontId="1" fillId="0" borderId="49" xfId="1" applyNumberFormat="1" applyFont="1" applyBorder="1" applyAlignment="1">
      <alignment horizontal="left"/>
    </xf>
    <xf numFmtId="0" fontId="1" fillId="0" borderId="51" xfId="1" applyFont="1" applyBorder="1"/>
    <xf numFmtId="0" fontId="1" fillId="0" borderId="54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3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 wrapText="1"/>
    </xf>
    <xf numFmtId="0" fontId="6" fillId="0" borderId="15" xfId="1" applyFont="1" applyBorder="1" applyAlignment="1">
      <alignment horizontal="center"/>
    </xf>
    <xf numFmtId="49" fontId="6" fillId="0" borderId="15" xfId="1" applyNumberFormat="1" applyFont="1" applyBorder="1" applyAlignment="1">
      <alignment horizontal="left"/>
    </xf>
    <xf numFmtId="0" fontId="6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2" fillId="0" borderId="0" xfId="1" applyFont="1"/>
    <xf numFmtId="0" fontId="7" fillId="0" borderId="14" xfId="1" applyFont="1" applyBorder="1" applyAlignment="1">
      <alignment horizontal="center" vertical="top"/>
    </xf>
    <xf numFmtId="49" fontId="7" fillId="0" borderId="14" xfId="1" applyNumberFormat="1" applyFont="1" applyBorder="1" applyAlignment="1">
      <alignment horizontal="left" vertical="top"/>
    </xf>
    <xf numFmtId="0" fontId="7" fillId="0" borderId="14" xfId="1" applyFont="1" applyBorder="1" applyAlignment="1">
      <alignment vertical="top" wrapText="1"/>
    </xf>
    <xf numFmtId="49" fontId="7" fillId="0" borderId="14" xfId="1" applyNumberFormat="1" applyFont="1" applyBorder="1" applyAlignment="1">
      <alignment horizontal="center" shrinkToFit="1"/>
    </xf>
    <xf numFmtId="4" fontId="7" fillId="0" borderId="14" xfId="1" applyNumberFormat="1" applyFont="1" applyBorder="1" applyAlignment="1">
      <alignment horizontal="right"/>
    </xf>
    <xf numFmtId="4" fontId="7" fillId="0" borderId="14" xfId="1" applyNumberFormat="1" applyFont="1" applyBorder="1"/>
    <xf numFmtId="168" fontId="7" fillId="0" borderId="14" xfId="1" applyNumberFormat="1" applyFont="1" applyBorder="1"/>
    <xf numFmtId="4" fontId="7" fillId="0" borderId="8" xfId="1" applyNumberFormat="1" applyFont="1" applyBorder="1"/>
    <xf numFmtId="0" fontId="3" fillId="0" borderId="15" xfId="1" applyFont="1" applyBorder="1" applyAlignment="1">
      <alignment horizontal="center"/>
    </xf>
    <xf numFmtId="49" fontId="3" fillId="0" borderId="15" xfId="1" applyNumberFormat="1" applyFont="1" applyBorder="1" applyAlignment="1">
      <alignment horizontal="left"/>
    </xf>
    <xf numFmtId="4" fontId="1" fillId="0" borderId="5" xfId="1" applyNumberFormat="1" applyFont="1" applyBorder="1"/>
    <xf numFmtId="0" fontId="15" fillId="0" borderId="0" xfId="1" applyFont="1" applyAlignment="1">
      <alignment wrapText="1"/>
    </xf>
    <xf numFmtId="49" fontId="3" fillId="0" borderId="15" xfId="1" applyNumberFormat="1" applyFont="1" applyBorder="1" applyAlignment="1">
      <alignment horizontal="right"/>
    </xf>
    <xf numFmtId="4" fontId="16" fillId="3" borderId="63" xfId="1" applyNumberFormat="1" applyFont="1" applyFill="1" applyBorder="1" applyAlignment="1">
      <alignment horizontal="right" wrapText="1"/>
    </xf>
    <xf numFmtId="0" fontId="16" fillId="3" borderId="4" xfId="1" applyFont="1" applyFill="1" applyBorder="1" applyAlignment="1">
      <alignment horizontal="left" wrapText="1"/>
    </xf>
    <xf numFmtId="0" fontId="16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3" xfId="1" applyFont="1" applyFill="1" applyBorder="1" applyAlignment="1">
      <alignment horizontal="center"/>
    </xf>
    <xf numFmtId="49" fontId="18" fillId="2" borderId="13" xfId="1" applyNumberFormat="1" applyFont="1" applyFill="1" applyBorder="1" applyAlignment="1">
      <alignment horizontal="left"/>
    </xf>
    <xf numFmtId="0" fontId="18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6" fillId="2" borderId="13" xfId="1" applyNumberFormat="1" applyFont="1" applyFill="1" applyBorder="1"/>
    <xf numFmtId="0" fontId="1" fillId="2" borderId="2" xfId="1" applyFont="1" applyFill="1" applyBorder="1"/>
    <xf numFmtId="4" fontId="6" fillId="2" borderId="3" xfId="1" applyNumberFormat="1" applyFont="1" applyFill="1" applyBorder="1"/>
    <xf numFmtId="3" fontId="1" fillId="0" borderId="0" xfId="1" applyNumberFormat="1" applyFont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6" xfId="0" applyNumberFormat="1" applyFont="1" applyBorder="1"/>
    <xf numFmtId="3" fontId="1" fillId="0" borderId="5" xfId="0" applyNumberFormat="1" applyFont="1" applyBorder="1"/>
    <xf numFmtId="3" fontId="1" fillId="0" borderId="15" xfId="0" applyNumberFormat="1" applyFont="1" applyBorder="1"/>
    <xf numFmtId="3" fontId="1" fillId="0" borderId="59" xfId="0" applyNumberFormat="1" applyFont="1" applyBorder="1"/>
    <xf numFmtId="4" fontId="13" fillId="3" borderId="63" xfId="1" applyNumberFormat="1" applyFont="1" applyFill="1" applyBorder="1" applyAlignment="1">
      <alignment horizontal="right" wrapText="1"/>
    </xf>
    <xf numFmtId="3" fontId="15" fillId="0" borderId="0" xfId="1" applyNumberFormat="1" applyFont="1" applyAlignment="1">
      <alignment wrapText="1"/>
    </xf>
    <xf numFmtId="0" fontId="1" fillId="0" borderId="37" xfId="0" applyFont="1" applyBorder="1" applyAlignment="1">
      <alignment horizontal="center" shrinkToFit="1"/>
    </xf>
    <xf numFmtId="0" fontId="1" fillId="0" borderId="38" xfId="0" applyFont="1" applyBorder="1" applyAlignment="1">
      <alignment horizontal="center" shrinkToFit="1"/>
    </xf>
    <xf numFmtId="0" fontId="3" fillId="0" borderId="1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28" xfId="0" applyNumberFormat="1" applyFont="1" applyBorder="1" applyAlignment="1">
      <alignment horizontal="right" indent="2"/>
    </xf>
    <xf numFmtId="167" fontId="5" fillId="2" borderId="45" xfId="0" applyNumberFormat="1" applyFont="1" applyFill="1" applyBorder="1" applyAlignment="1">
      <alignment horizontal="right" indent="2"/>
    </xf>
    <xf numFmtId="167" fontId="5" fillId="2" borderId="46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center"/>
    </xf>
    <xf numFmtId="0" fontId="1" fillId="0" borderId="52" xfId="1" applyFont="1" applyBorder="1" applyAlignment="1">
      <alignment horizontal="center"/>
    </xf>
    <xf numFmtId="0" fontId="1" fillId="0" borderId="53" xfId="1" applyFont="1" applyBorder="1" applyAlignment="1">
      <alignment horizontal="center"/>
    </xf>
    <xf numFmtId="0" fontId="1" fillId="0" borderId="55" xfId="1" applyFont="1" applyBorder="1" applyAlignment="1">
      <alignment horizontal="left"/>
    </xf>
    <xf numFmtId="0" fontId="1" fillId="0" borderId="54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3" fontId="6" fillId="2" borderId="40" xfId="0" applyNumberFormat="1" applyFont="1" applyFill="1" applyBorder="1" applyAlignment="1">
      <alignment horizontal="right"/>
    </xf>
    <xf numFmtId="3" fontId="6" fillId="2" borderId="46" xfId="0" applyNumberFormat="1" applyFont="1" applyFill="1" applyBorder="1" applyAlignment="1">
      <alignment horizontal="right"/>
    </xf>
    <xf numFmtId="49" fontId="16" fillId="3" borderId="61" xfId="1" applyNumberFormat="1" applyFont="1" applyFill="1" applyBorder="1" applyAlignment="1">
      <alignment horizontal="left" wrapText="1"/>
    </xf>
    <xf numFmtId="49" fontId="17" fillId="0" borderId="62" xfId="0" applyNumberFormat="1" applyFont="1" applyBorder="1" applyAlignment="1">
      <alignment horizontal="left" wrapText="1"/>
    </xf>
    <xf numFmtId="49" fontId="13" fillId="3" borderId="61" xfId="1" applyNumberFormat="1" applyFont="1" applyFill="1" applyBorder="1" applyAlignment="1">
      <alignment horizontal="left" wrapText="1"/>
    </xf>
    <xf numFmtId="0" fontId="9" fillId="0" borderId="0" xfId="1" applyFont="1" applyAlignment="1">
      <alignment horizontal="center"/>
    </xf>
    <xf numFmtId="49" fontId="1" fillId="0" borderId="52" xfId="1" applyNumberFormat="1" applyFont="1" applyBorder="1" applyAlignment="1">
      <alignment horizontal="center"/>
    </xf>
    <xf numFmtId="0" fontId="1" fillId="0" borderId="55" xfId="1" applyFont="1" applyBorder="1" applyAlignment="1">
      <alignment horizontal="center" shrinkToFit="1"/>
    </xf>
    <xf numFmtId="0" fontId="1" fillId="0" borderId="54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3" fillId="3" borderId="4" xfId="1" applyNumberFormat="1" applyFont="1" applyFill="1" applyBorder="1" applyAlignment="1">
      <alignment horizontal="left" wrapText="1" indent="1"/>
    </xf>
    <xf numFmtId="0" fontId="14" fillId="0" borderId="0" xfId="0" applyNumberFormat="1" applyFont="1"/>
    <xf numFmtId="0" fontId="14" fillId="0" borderId="5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abSelected="1" zoomScaleNormal="100" workbookViewId="0">
      <selection activeCell="K29" sqref="K29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77</v>
      </c>
      <c r="B1" s="7"/>
      <c r="C1" s="7"/>
      <c r="D1" s="7"/>
      <c r="E1" s="7"/>
      <c r="F1" s="7"/>
      <c r="G1" s="7"/>
    </row>
    <row r="2" spans="1:57" ht="12.75" customHeight="1">
      <c r="A2" s="8" t="s">
        <v>9</v>
      </c>
      <c r="B2" s="9"/>
      <c r="C2" s="10" t="s">
        <v>85</v>
      </c>
      <c r="D2" s="10" t="s">
        <v>614</v>
      </c>
      <c r="E2" s="11"/>
      <c r="F2" s="12" t="s">
        <v>10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11</v>
      </c>
      <c r="B4" s="15"/>
      <c r="C4" s="16"/>
      <c r="D4" s="16"/>
      <c r="E4" s="17"/>
      <c r="F4" s="18" t="s">
        <v>12</v>
      </c>
      <c r="G4" s="21"/>
    </row>
    <row r="5" spans="1:57" ht="12.95" customHeight="1">
      <c r="A5" s="22" t="s">
        <v>82</v>
      </c>
      <c r="B5" s="23"/>
      <c r="C5" s="24" t="s">
        <v>83</v>
      </c>
      <c r="D5" s="25"/>
      <c r="E5" s="23"/>
      <c r="F5" s="18" t="s">
        <v>13</v>
      </c>
      <c r="G5" s="19"/>
    </row>
    <row r="6" spans="1:57" ht="12.95" customHeight="1">
      <c r="A6" s="20" t="s">
        <v>14</v>
      </c>
      <c r="B6" s="15"/>
      <c r="C6" s="16"/>
      <c r="D6" s="16"/>
      <c r="E6" s="17"/>
      <c r="F6" s="26" t="s">
        <v>15</v>
      </c>
      <c r="G6" s="27"/>
      <c r="O6" s="28"/>
    </row>
    <row r="7" spans="1:57" ht="12.95" customHeight="1">
      <c r="A7" s="29" t="s">
        <v>79</v>
      </c>
      <c r="B7" s="30"/>
      <c r="C7" s="31" t="s">
        <v>80</v>
      </c>
      <c r="D7" s="32"/>
      <c r="E7" s="32"/>
      <c r="F7" s="33" t="s">
        <v>16</v>
      </c>
      <c r="G7" s="27">
        <f>IF(G6=0,,ROUND((F30+F32)/G6,1))</f>
        <v>0</v>
      </c>
    </row>
    <row r="8" spans="1:57">
      <c r="A8" s="34" t="s">
        <v>17</v>
      </c>
      <c r="B8" s="18"/>
      <c r="C8" s="215"/>
      <c r="D8" s="215"/>
      <c r="E8" s="216"/>
      <c r="F8" s="35" t="s">
        <v>18</v>
      </c>
      <c r="G8" s="36"/>
      <c r="H8" s="37"/>
      <c r="I8" s="38"/>
    </row>
    <row r="9" spans="1:57">
      <c r="A9" s="34" t="s">
        <v>19</v>
      </c>
      <c r="B9" s="18"/>
      <c r="C9" s="215"/>
      <c r="D9" s="215"/>
      <c r="E9" s="216"/>
      <c r="F9" s="18"/>
      <c r="G9" s="39"/>
      <c r="H9" s="40"/>
    </row>
    <row r="10" spans="1:57">
      <c r="A10" s="34" t="s">
        <v>20</v>
      </c>
      <c r="B10" s="18"/>
      <c r="C10" s="215"/>
      <c r="D10" s="215"/>
      <c r="E10" s="215"/>
      <c r="F10" s="41"/>
      <c r="G10" s="42"/>
      <c r="H10" s="43"/>
    </row>
    <row r="11" spans="1:57" ht="13.5" customHeight="1">
      <c r="A11" s="34" t="s">
        <v>21</v>
      </c>
      <c r="B11" s="18"/>
      <c r="C11" s="215"/>
      <c r="D11" s="215"/>
      <c r="E11" s="215"/>
      <c r="F11" s="44" t="s">
        <v>22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23</v>
      </c>
      <c r="B12" s="15"/>
      <c r="C12" s="217"/>
      <c r="D12" s="217"/>
      <c r="E12" s="217"/>
      <c r="F12" s="48" t="s">
        <v>24</v>
      </c>
      <c r="G12" s="49"/>
      <c r="H12" s="40"/>
    </row>
    <row r="13" spans="1:57" ht="28.5" customHeight="1" thickBot="1">
      <c r="A13" s="50" t="s">
        <v>25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26</v>
      </c>
      <c r="B14" s="55"/>
      <c r="C14" s="56"/>
      <c r="D14" s="57" t="s">
        <v>27</v>
      </c>
      <c r="E14" s="58"/>
      <c r="F14" s="58"/>
      <c r="G14" s="56"/>
    </row>
    <row r="15" spans="1:57" ht="15.95" customHeight="1">
      <c r="A15" s="59"/>
      <c r="B15" s="60" t="s">
        <v>28</v>
      </c>
      <c r="C15" s="61">
        <f>Rekapitulace!E28</f>
        <v>0</v>
      </c>
      <c r="D15" s="62" t="str">
        <f>Rekapitulace!A33</f>
        <v>Ztížené výrobní podmínky</v>
      </c>
      <c r="E15" s="63"/>
      <c r="F15" s="64"/>
      <c r="G15" s="61">
        <f>Rekapitulace!I33</f>
        <v>0</v>
      </c>
    </row>
    <row r="16" spans="1:57" ht="15.95" customHeight="1">
      <c r="A16" s="59" t="s">
        <v>29</v>
      </c>
      <c r="B16" s="60" t="s">
        <v>30</v>
      </c>
      <c r="C16" s="61">
        <f>Rekapitulace!F28</f>
        <v>0</v>
      </c>
      <c r="D16" s="14" t="str">
        <f>Rekapitulace!A34</f>
        <v>Oborová přirážka</v>
      </c>
      <c r="E16" s="65"/>
      <c r="F16" s="66"/>
      <c r="G16" s="61">
        <f>Rekapitulace!I34</f>
        <v>0</v>
      </c>
    </row>
    <row r="17" spans="1:7" ht="15.95" customHeight="1">
      <c r="A17" s="59" t="s">
        <v>31</v>
      </c>
      <c r="B17" s="60" t="s">
        <v>32</v>
      </c>
      <c r="C17" s="61">
        <f>Rekapitulace!H28</f>
        <v>0</v>
      </c>
      <c r="D17" s="14" t="str">
        <f>Rekapitulace!A35</f>
        <v>Přesun stavebních kapacit</v>
      </c>
      <c r="E17" s="65"/>
      <c r="F17" s="66"/>
      <c r="G17" s="61">
        <f>Rekapitulace!I35</f>
        <v>0</v>
      </c>
    </row>
    <row r="18" spans="1:7" ht="15.95" customHeight="1">
      <c r="A18" s="67" t="s">
        <v>33</v>
      </c>
      <c r="B18" s="68" t="s">
        <v>34</v>
      </c>
      <c r="C18" s="61">
        <f>Rekapitulace!G28</f>
        <v>0</v>
      </c>
      <c r="D18" s="14" t="str">
        <f>Rekapitulace!A36</f>
        <v>Mimostaveništní doprava</v>
      </c>
      <c r="E18" s="65"/>
      <c r="F18" s="66"/>
      <c r="G18" s="61">
        <f>Rekapitulace!I36</f>
        <v>0</v>
      </c>
    </row>
    <row r="19" spans="1:7" ht="15.95" customHeight="1">
      <c r="A19" s="69" t="s">
        <v>35</v>
      </c>
      <c r="B19" s="60"/>
      <c r="C19" s="61">
        <f>SUM(C15:C18)</f>
        <v>0</v>
      </c>
      <c r="D19" s="14" t="str">
        <f>Rekapitulace!A37</f>
        <v>Zařízení staveniště</v>
      </c>
      <c r="E19" s="65"/>
      <c r="F19" s="66"/>
      <c r="G19" s="61">
        <f>Rekapitulace!I37</f>
        <v>0</v>
      </c>
    </row>
    <row r="20" spans="1:7" ht="15.95" customHeight="1">
      <c r="A20" s="69"/>
      <c r="B20" s="60"/>
      <c r="C20" s="61"/>
      <c r="D20" s="14" t="str">
        <f>Rekapitulace!A38</f>
        <v>Provoz investora</v>
      </c>
      <c r="E20" s="65"/>
      <c r="F20" s="66"/>
      <c r="G20" s="61">
        <f>Rekapitulace!I38</f>
        <v>0</v>
      </c>
    </row>
    <row r="21" spans="1:7" ht="15.95" customHeight="1">
      <c r="A21" s="69" t="s">
        <v>8</v>
      </c>
      <c r="B21" s="60"/>
      <c r="C21" s="61">
        <f>Rekapitulace!I28</f>
        <v>0</v>
      </c>
      <c r="D21" s="14" t="str">
        <f>Rekapitulace!A39</f>
        <v>Kompletační činnost (IČD)</v>
      </c>
      <c r="E21" s="65"/>
      <c r="F21" s="66"/>
      <c r="G21" s="61">
        <f>Rekapitulace!I39</f>
        <v>0</v>
      </c>
    </row>
    <row r="22" spans="1:7" ht="15.95" customHeight="1">
      <c r="A22" s="70" t="s">
        <v>36</v>
      </c>
      <c r="B22" s="40"/>
      <c r="C22" s="61">
        <f>C19+C21</f>
        <v>0</v>
      </c>
      <c r="D22" s="14" t="s">
        <v>37</v>
      </c>
      <c r="E22" s="65"/>
      <c r="F22" s="66"/>
      <c r="G22" s="61">
        <f>G23-SUM(G15:G21)</f>
        <v>0</v>
      </c>
    </row>
    <row r="23" spans="1:7" ht="15.95" customHeight="1" thickBot="1">
      <c r="A23" s="213" t="s">
        <v>38</v>
      </c>
      <c r="B23" s="214"/>
      <c r="C23" s="71">
        <f>C22+G23</f>
        <v>0</v>
      </c>
      <c r="D23" s="72" t="s">
        <v>39</v>
      </c>
      <c r="E23" s="73"/>
      <c r="F23" s="74"/>
      <c r="G23" s="61">
        <f>Rekapitulace!H43</f>
        <v>0</v>
      </c>
    </row>
    <row r="24" spans="1:7">
      <c r="A24" s="75" t="s">
        <v>40</v>
      </c>
      <c r="B24" s="76"/>
      <c r="C24" s="77"/>
      <c r="D24" s="76" t="s">
        <v>41</v>
      </c>
      <c r="E24" s="76"/>
      <c r="F24" s="78" t="s">
        <v>42</v>
      </c>
      <c r="G24" s="79"/>
    </row>
    <row r="25" spans="1:7">
      <c r="A25" s="70" t="s">
        <v>43</v>
      </c>
      <c r="B25" s="40"/>
      <c r="C25" s="80"/>
      <c r="D25" s="40" t="s">
        <v>43</v>
      </c>
      <c r="F25" s="81" t="s">
        <v>43</v>
      </c>
      <c r="G25" s="82"/>
    </row>
    <row r="26" spans="1:7" ht="37.5" customHeight="1">
      <c r="A26" s="70" t="s">
        <v>44</v>
      </c>
      <c r="B26" s="83"/>
      <c r="C26" s="80"/>
      <c r="D26" s="40" t="s">
        <v>44</v>
      </c>
      <c r="F26" s="81" t="s">
        <v>44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45</v>
      </c>
      <c r="B28" s="40"/>
      <c r="C28" s="80"/>
      <c r="D28" s="81" t="s">
        <v>46</v>
      </c>
      <c r="E28" s="80"/>
      <c r="F28" s="85" t="s">
        <v>46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2</v>
      </c>
      <c r="B30" s="89"/>
      <c r="C30" s="90">
        <v>21</v>
      </c>
      <c r="D30" s="89" t="s">
        <v>47</v>
      </c>
      <c r="E30" s="91"/>
      <c r="F30" s="219">
        <f>C23-F32</f>
        <v>0</v>
      </c>
      <c r="G30" s="220"/>
    </row>
    <row r="31" spans="1:7">
      <c r="A31" s="88" t="s">
        <v>48</v>
      </c>
      <c r="B31" s="89"/>
      <c r="C31" s="90">
        <f>C30</f>
        <v>21</v>
      </c>
      <c r="D31" s="89" t="s">
        <v>49</v>
      </c>
      <c r="E31" s="91"/>
      <c r="F31" s="219">
        <f>ROUND(PRODUCT(F30,C31/100),0)</f>
        <v>0</v>
      </c>
      <c r="G31" s="220"/>
    </row>
    <row r="32" spans="1:7">
      <c r="A32" s="88" t="s">
        <v>2</v>
      </c>
      <c r="B32" s="89"/>
      <c r="C32" s="90">
        <v>0</v>
      </c>
      <c r="D32" s="89" t="s">
        <v>49</v>
      </c>
      <c r="E32" s="91"/>
      <c r="F32" s="219">
        <v>0</v>
      </c>
      <c r="G32" s="220"/>
    </row>
    <row r="33" spans="1:8">
      <c r="A33" s="88" t="s">
        <v>48</v>
      </c>
      <c r="B33" s="92"/>
      <c r="C33" s="93">
        <f>C32</f>
        <v>0</v>
      </c>
      <c r="D33" s="89" t="s">
        <v>49</v>
      </c>
      <c r="E33" s="66"/>
      <c r="F33" s="219">
        <f>ROUND(PRODUCT(F32,C33/100),0)</f>
        <v>0</v>
      </c>
      <c r="G33" s="220"/>
    </row>
    <row r="34" spans="1:8" s="97" customFormat="1" ht="19.5" customHeight="1" thickBot="1">
      <c r="A34" s="94" t="s">
        <v>50</v>
      </c>
      <c r="B34" s="95"/>
      <c r="C34" s="95"/>
      <c r="D34" s="95"/>
      <c r="E34" s="96"/>
      <c r="F34" s="221">
        <f>ROUND(SUM(F30:F33),0)</f>
        <v>0</v>
      </c>
      <c r="G34" s="222"/>
    </row>
    <row r="36" spans="1:8">
      <c r="A36" s="2" t="s">
        <v>51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>
      <c r="A37" s="2"/>
      <c r="B37" s="223"/>
      <c r="C37" s="223"/>
      <c r="D37" s="223"/>
      <c r="E37" s="223"/>
      <c r="F37" s="223"/>
      <c r="G37" s="223"/>
      <c r="H37" s="1" t="s">
        <v>0</v>
      </c>
    </row>
    <row r="38" spans="1:8" ht="12.75" customHeight="1">
      <c r="A38" s="98"/>
      <c r="B38" s="223"/>
      <c r="C38" s="223"/>
      <c r="D38" s="223"/>
      <c r="E38" s="223"/>
      <c r="F38" s="223"/>
      <c r="G38" s="223"/>
      <c r="H38" s="1" t="s">
        <v>0</v>
      </c>
    </row>
    <row r="39" spans="1:8">
      <c r="A39" s="98"/>
      <c r="B39" s="223"/>
      <c r="C39" s="223"/>
      <c r="D39" s="223"/>
      <c r="E39" s="223"/>
      <c r="F39" s="223"/>
      <c r="G39" s="223"/>
      <c r="H39" s="1" t="s">
        <v>0</v>
      </c>
    </row>
    <row r="40" spans="1:8">
      <c r="A40" s="98"/>
      <c r="B40" s="223"/>
      <c r="C40" s="223"/>
      <c r="D40" s="223"/>
      <c r="E40" s="223"/>
      <c r="F40" s="223"/>
      <c r="G40" s="223"/>
      <c r="H40" s="1" t="s">
        <v>0</v>
      </c>
    </row>
    <row r="41" spans="1:8">
      <c r="A41" s="98"/>
      <c r="B41" s="223"/>
      <c r="C41" s="223"/>
      <c r="D41" s="223"/>
      <c r="E41" s="223"/>
      <c r="F41" s="223"/>
      <c r="G41" s="223"/>
      <c r="H41" s="1" t="s">
        <v>0</v>
      </c>
    </row>
    <row r="42" spans="1:8">
      <c r="A42" s="98"/>
      <c r="B42" s="223"/>
      <c r="C42" s="223"/>
      <c r="D42" s="223"/>
      <c r="E42" s="223"/>
      <c r="F42" s="223"/>
      <c r="G42" s="223"/>
      <c r="H42" s="1" t="s">
        <v>0</v>
      </c>
    </row>
    <row r="43" spans="1:8">
      <c r="A43" s="98"/>
      <c r="B43" s="223"/>
      <c r="C43" s="223"/>
      <c r="D43" s="223"/>
      <c r="E43" s="223"/>
      <c r="F43" s="223"/>
      <c r="G43" s="223"/>
      <c r="H43" s="1" t="s">
        <v>0</v>
      </c>
    </row>
    <row r="44" spans="1:8" ht="12.75" customHeight="1">
      <c r="A44" s="98"/>
      <c r="B44" s="223"/>
      <c r="C44" s="223"/>
      <c r="D44" s="223"/>
      <c r="E44" s="223"/>
      <c r="F44" s="223"/>
      <c r="G44" s="223"/>
      <c r="H44" s="1" t="s">
        <v>0</v>
      </c>
    </row>
    <row r="45" spans="1:8" ht="12.75" customHeight="1">
      <c r="A45" s="98"/>
      <c r="B45" s="223"/>
      <c r="C45" s="223"/>
      <c r="D45" s="223"/>
      <c r="E45" s="223"/>
      <c r="F45" s="223"/>
      <c r="G45" s="223"/>
      <c r="H45" s="1" t="s">
        <v>0</v>
      </c>
    </row>
    <row r="46" spans="1:8">
      <c r="B46" s="218"/>
      <c r="C46" s="218"/>
      <c r="D46" s="218"/>
      <c r="E46" s="218"/>
      <c r="F46" s="218"/>
      <c r="G46" s="218"/>
    </row>
    <row r="47" spans="1:8">
      <c r="B47" s="218"/>
      <c r="C47" s="218"/>
      <c r="D47" s="218"/>
      <c r="E47" s="218"/>
      <c r="F47" s="218"/>
      <c r="G47" s="218"/>
    </row>
    <row r="48" spans="1:8">
      <c r="B48" s="218"/>
      <c r="C48" s="218"/>
      <c r="D48" s="218"/>
      <c r="E48" s="218"/>
      <c r="F48" s="218"/>
      <c r="G48" s="218"/>
    </row>
    <row r="49" spans="2:7">
      <c r="B49" s="218"/>
      <c r="C49" s="218"/>
      <c r="D49" s="218"/>
      <c r="E49" s="218"/>
      <c r="F49" s="218"/>
      <c r="G49" s="218"/>
    </row>
    <row r="50" spans="2:7">
      <c r="B50" s="218"/>
      <c r="C50" s="218"/>
      <c r="D50" s="218"/>
      <c r="E50" s="218"/>
      <c r="F50" s="218"/>
      <c r="G50" s="218"/>
    </row>
    <row r="51" spans="2:7">
      <c r="B51" s="218"/>
      <c r="C51" s="218"/>
      <c r="D51" s="218"/>
      <c r="E51" s="218"/>
      <c r="F51" s="218"/>
      <c r="G51" s="218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4"/>
  <sheetViews>
    <sheetView workbookViewId="0">
      <selection activeCell="N36" sqref="N36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24" t="s">
        <v>1</v>
      </c>
      <c r="B1" s="225"/>
      <c r="C1" s="99" t="s">
        <v>81</v>
      </c>
      <c r="D1" s="100"/>
      <c r="E1" s="101"/>
      <c r="F1" s="100"/>
      <c r="G1" s="102" t="s">
        <v>52</v>
      </c>
      <c r="H1" s="103" t="s">
        <v>85</v>
      </c>
      <c r="I1" s="104"/>
    </row>
    <row r="2" spans="1:9" ht="13.5" thickBot="1">
      <c r="A2" s="226" t="s">
        <v>53</v>
      </c>
      <c r="B2" s="227"/>
      <c r="C2" s="105" t="s">
        <v>84</v>
      </c>
      <c r="D2" s="106"/>
      <c r="E2" s="107"/>
      <c r="F2" s="106"/>
      <c r="G2" s="228" t="s">
        <v>613</v>
      </c>
      <c r="H2" s="229"/>
      <c r="I2" s="230"/>
    </row>
    <row r="3" spans="1:9" ht="13.5" thickTop="1">
      <c r="F3" s="40"/>
    </row>
    <row r="4" spans="1:9" ht="19.5" customHeight="1">
      <c r="A4" s="108" t="s">
        <v>54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/>
    <row r="6" spans="1:9" s="40" customFormat="1" ht="13.5" thickBot="1">
      <c r="A6" s="111"/>
      <c r="B6" s="112" t="s">
        <v>55</v>
      </c>
      <c r="C6" s="112"/>
      <c r="D6" s="113"/>
      <c r="E6" s="114" t="s">
        <v>4</v>
      </c>
      <c r="F6" s="115" t="s">
        <v>5</v>
      </c>
      <c r="G6" s="115" t="s">
        <v>6</v>
      </c>
      <c r="H6" s="115" t="s">
        <v>7</v>
      </c>
      <c r="I6" s="116" t="s">
        <v>8</v>
      </c>
    </row>
    <row r="7" spans="1:9" s="40" customFormat="1">
      <c r="A7" s="207" t="str">
        <f>Položky!B7</f>
        <v>3</v>
      </c>
      <c r="B7" s="5" t="str">
        <f>Položky!C7</f>
        <v>Svislé a kompletní konstrukce</v>
      </c>
      <c r="D7" s="117"/>
      <c r="E7" s="208">
        <f>Položky!BA34</f>
        <v>0</v>
      </c>
      <c r="F7" s="209">
        <f>Položky!BB34</f>
        <v>0</v>
      </c>
      <c r="G7" s="209">
        <f>Položky!BC34</f>
        <v>0</v>
      </c>
      <c r="H7" s="209">
        <f>Položky!BD34</f>
        <v>0</v>
      </c>
      <c r="I7" s="210">
        <f>Položky!BE34</f>
        <v>0</v>
      </c>
    </row>
    <row r="8" spans="1:9" s="40" customFormat="1">
      <c r="A8" s="207" t="str">
        <f>Položky!B35</f>
        <v>61</v>
      </c>
      <c r="B8" s="5" t="str">
        <f>Položky!C35</f>
        <v>Upravy povrchů vnitřní</v>
      </c>
      <c r="D8" s="117"/>
      <c r="E8" s="208">
        <f>Položky!BA74</f>
        <v>0</v>
      </c>
      <c r="F8" s="209">
        <f>Položky!BB74</f>
        <v>0</v>
      </c>
      <c r="G8" s="209">
        <f>Položky!BC74</f>
        <v>0</v>
      </c>
      <c r="H8" s="209">
        <f>Položky!BD74</f>
        <v>0</v>
      </c>
      <c r="I8" s="210">
        <f>Položky!BE74</f>
        <v>0</v>
      </c>
    </row>
    <row r="9" spans="1:9" s="40" customFormat="1">
      <c r="A9" s="207" t="str">
        <f>Položky!B75</f>
        <v>63</v>
      </c>
      <c r="B9" s="5" t="str">
        <f>Položky!C75</f>
        <v>Podlahy a podlahové konstrukce</v>
      </c>
      <c r="D9" s="117"/>
      <c r="E9" s="208">
        <f>Položky!BA86</f>
        <v>0</v>
      </c>
      <c r="F9" s="209">
        <f>Položky!BB86</f>
        <v>0</v>
      </c>
      <c r="G9" s="209">
        <f>Položky!BC86</f>
        <v>0</v>
      </c>
      <c r="H9" s="209">
        <f>Položky!BD86</f>
        <v>0</v>
      </c>
      <c r="I9" s="210">
        <f>Položky!BE86</f>
        <v>0</v>
      </c>
    </row>
    <row r="10" spans="1:9" s="40" customFormat="1">
      <c r="A10" s="207" t="str">
        <f>Položky!B87</f>
        <v>64</v>
      </c>
      <c r="B10" s="5" t="str">
        <f>Položky!C87</f>
        <v>Výplně otvorů</v>
      </c>
      <c r="D10" s="117"/>
      <c r="E10" s="208">
        <f>Položky!BA105</f>
        <v>0</v>
      </c>
      <c r="F10" s="209">
        <f>Položky!BB105</f>
        <v>0</v>
      </c>
      <c r="G10" s="209">
        <f>Položky!BC105</f>
        <v>0</v>
      </c>
      <c r="H10" s="209">
        <f>Položky!BD105</f>
        <v>0</v>
      </c>
      <c r="I10" s="210">
        <f>Položky!BE105</f>
        <v>0</v>
      </c>
    </row>
    <row r="11" spans="1:9" s="40" customFormat="1">
      <c r="A11" s="207" t="str">
        <f>Položky!B106</f>
        <v>94</v>
      </c>
      <c r="B11" s="5" t="str">
        <f>Položky!C106</f>
        <v>Lešení a stavební výtahy</v>
      </c>
      <c r="D11" s="117"/>
      <c r="E11" s="208">
        <f>Položky!BA114</f>
        <v>0</v>
      </c>
      <c r="F11" s="209">
        <f>Položky!BB114</f>
        <v>0</v>
      </c>
      <c r="G11" s="209">
        <f>Položky!BC114</f>
        <v>0</v>
      </c>
      <c r="H11" s="209">
        <f>Položky!BD114</f>
        <v>0</v>
      </c>
      <c r="I11" s="210">
        <f>Položky!BE114</f>
        <v>0</v>
      </c>
    </row>
    <row r="12" spans="1:9" s="40" customFormat="1">
      <c r="A12" s="207" t="str">
        <f>Položky!B115</f>
        <v>95</v>
      </c>
      <c r="B12" s="5" t="str">
        <f>Položky!C115</f>
        <v>Dokončovací konstrukce na pozemních stavbách</v>
      </c>
      <c r="D12" s="117"/>
      <c r="E12" s="208">
        <f>Položky!BA119</f>
        <v>0</v>
      </c>
      <c r="F12" s="209">
        <f>Položky!BB119</f>
        <v>0</v>
      </c>
      <c r="G12" s="209">
        <f>Položky!BC119</f>
        <v>0</v>
      </c>
      <c r="H12" s="209">
        <f>Položky!BD119</f>
        <v>0</v>
      </c>
      <c r="I12" s="210">
        <f>Položky!BE119</f>
        <v>0</v>
      </c>
    </row>
    <row r="13" spans="1:9" s="40" customFormat="1">
      <c r="A13" s="207" t="str">
        <f>Položky!B120</f>
        <v>96</v>
      </c>
      <c r="B13" s="5" t="str">
        <f>Položky!C120</f>
        <v>Bourání konstrukcí</v>
      </c>
      <c r="D13" s="117"/>
      <c r="E13" s="208">
        <f>Položky!BA177</f>
        <v>0</v>
      </c>
      <c r="F13" s="209">
        <f>Položky!BB177</f>
        <v>0</v>
      </c>
      <c r="G13" s="209">
        <f>Položky!BC177</f>
        <v>0</v>
      </c>
      <c r="H13" s="209">
        <f>Položky!BD177</f>
        <v>0</v>
      </c>
      <c r="I13" s="210">
        <f>Položky!BE177</f>
        <v>0</v>
      </c>
    </row>
    <row r="14" spans="1:9" s="40" customFormat="1">
      <c r="A14" s="207" t="str">
        <f>Položky!B178</f>
        <v>97</v>
      </c>
      <c r="B14" s="5" t="str">
        <f>Položky!C178</f>
        <v>Prorážení otvorů</v>
      </c>
      <c r="D14" s="117"/>
      <c r="E14" s="208">
        <f>Položky!BA199</f>
        <v>0</v>
      </c>
      <c r="F14" s="209">
        <f>Položky!BB199</f>
        <v>0</v>
      </c>
      <c r="G14" s="209">
        <f>Položky!BC199</f>
        <v>0</v>
      </c>
      <c r="H14" s="209">
        <f>Položky!BD199</f>
        <v>0</v>
      </c>
      <c r="I14" s="210">
        <f>Položky!BE199</f>
        <v>0</v>
      </c>
    </row>
    <row r="15" spans="1:9" s="40" customFormat="1">
      <c r="A15" s="207" t="str">
        <f>Položky!B200</f>
        <v>711</v>
      </c>
      <c r="B15" s="5" t="str">
        <f>Položky!C200</f>
        <v>Izolace proti vodě</v>
      </c>
      <c r="D15" s="117"/>
      <c r="E15" s="208">
        <f>Položky!BA207</f>
        <v>0</v>
      </c>
      <c r="F15" s="209">
        <f>Položky!BB207</f>
        <v>0</v>
      </c>
      <c r="G15" s="209">
        <f>Položky!BC207</f>
        <v>0</v>
      </c>
      <c r="H15" s="209">
        <f>Položky!BD207</f>
        <v>0</v>
      </c>
      <c r="I15" s="210">
        <f>Položky!BE207</f>
        <v>0</v>
      </c>
    </row>
    <row r="16" spans="1:9" s="40" customFormat="1">
      <c r="A16" s="207" t="str">
        <f>Položky!B208</f>
        <v>713</v>
      </c>
      <c r="B16" s="5" t="str">
        <f>Položky!C208</f>
        <v>Izolace akustické</v>
      </c>
      <c r="D16" s="117"/>
      <c r="E16" s="208">
        <f>Položky!BA239</f>
        <v>0</v>
      </c>
      <c r="F16" s="209">
        <f>Položky!BB239</f>
        <v>0</v>
      </c>
      <c r="G16" s="209">
        <f>Položky!BC239</f>
        <v>0</v>
      </c>
      <c r="H16" s="209">
        <f>Položky!BD239</f>
        <v>0</v>
      </c>
      <c r="I16" s="210">
        <f>Položky!BE239</f>
        <v>0</v>
      </c>
    </row>
    <row r="17" spans="1:57" s="40" customFormat="1">
      <c r="A17" s="207" t="str">
        <f>Položky!B240</f>
        <v>720</v>
      </c>
      <c r="B17" s="5" t="str">
        <f>Položky!C240</f>
        <v>Zdravotechnická instalace</v>
      </c>
      <c r="D17" s="117"/>
      <c r="E17" s="208">
        <f>Položky!BA244</f>
        <v>0</v>
      </c>
      <c r="F17" s="209">
        <f>Položky!BB244</f>
        <v>0</v>
      </c>
      <c r="G17" s="209">
        <f>Položky!BC244</f>
        <v>0</v>
      </c>
      <c r="H17" s="209">
        <f>Položky!BD244</f>
        <v>0</v>
      </c>
      <c r="I17" s="210">
        <f>Položky!BE244</f>
        <v>0</v>
      </c>
    </row>
    <row r="18" spans="1:57" s="40" customFormat="1">
      <c r="A18" s="207" t="str">
        <f>Položky!B245</f>
        <v>763</v>
      </c>
      <c r="B18" s="5" t="str">
        <f>Položky!C245</f>
        <v>Dřevostavby</v>
      </c>
      <c r="D18" s="117"/>
      <c r="E18" s="208">
        <f>Položky!BA277</f>
        <v>0</v>
      </c>
      <c r="F18" s="209">
        <f>Položky!BB277</f>
        <v>0</v>
      </c>
      <c r="G18" s="209">
        <f>Položky!BC277</f>
        <v>0</v>
      </c>
      <c r="H18" s="209">
        <f>Položky!BD277</f>
        <v>0</v>
      </c>
      <c r="I18" s="210">
        <f>Položky!BE277</f>
        <v>0</v>
      </c>
    </row>
    <row r="19" spans="1:57" s="40" customFormat="1">
      <c r="A19" s="207" t="str">
        <f>Položky!B278</f>
        <v>766</v>
      </c>
      <c r="B19" s="5" t="str">
        <f>Položky!C278</f>
        <v>Konstrukce truhlářské</v>
      </c>
      <c r="D19" s="117"/>
      <c r="E19" s="208">
        <f>Položky!BA307</f>
        <v>0</v>
      </c>
      <c r="F19" s="209">
        <f>Položky!BB307</f>
        <v>0</v>
      </c>
      <c r="G19" s="209">
        <f>Položky!BC307</f>
        <v>0</v>
      </c>
      <c r="H19" s="209">
        <f>Položky!BD307</f>
        <v>0</v>
      </c>
      <c r="I19" s="210">
        <f>Položky!BE307</f>
        <v>0</v>
      </c>
    </row>
    <row r="20" spans="1:57" s="40" customFormat="1">
      <c r="A20" s="207" t="str">
        <f>Položky!B308</f>
        <v>767</v>
      </c>
      <c r="B20" s="5" t="str">
        <f>Položky!C308</f>
        <v>Konstrukce zámečnické</v>
      </c>
      <c r="D20" s="117"/>
      <c r="E20" s="208">
        <f>Položky!BA310</f>
        <v>0</v>
      </c>
      <c r="F20" s="209">
        <f>Položky!BB310</f>
        <v>0</v>
      </c>
      <c r="G20" s="209">
        <f>Položky!BC310</f>
        <v>0</v>
      </c>
      <c r="H20" s="209">
        <f>Položky!BD310</f>
        <v>0</v>
      </c>
      <c r="I20" s="210">
        <f>Položky!BE310</f>
        <v>0</v>
      </c>
    </row>
    <row r="21" spans="1:57" s="40" customFormat="1">
      <c r="A21" s="207" t="str">
        <f>Položky!B311</f>
        <v>769</v>
      </c>
      <c r="B21" s="5" t="str">
        <f>Položky!C311</f>
        <v>Otvorové prvky z plastu</v>
      </c>
      <c r="D21" s="117"/>
      <c r="E21" s="208">
        <f>Položky!BA316</f>
        <v>0</v>
      </c>
      <c r="F21" s="209">
        <f>Položky!BB316</f>
        <v>0</v>
      </c>
      <c r="G21" s="209">
        <f>Položky!BC316</f>
        <v>0</v>
      </c>
      <c r="H21" s="209">
        <f>Položky!BD316</f>
        <v>0</v>
      </c>
      <c r="I21" s="210">
        <f>Položky!BE316</f>
        <v>0</v>
      </c>
    </row>
    <row r="22" spans="1:57" s="40" customFormat="1">
      <c r="A22" s="207" t="str">
        <f>Položky!B317</f>
        <v>771</v>
      </c>
      <c r="B22" s="5" t="str">
        <f>Položky!C317</f>
        <v>Podlahy z dlaždic a obklady</v>
      </c>
      <c r="D22" s="117"/>
      <c r="E22" s="208">
        <f>Položky!BA334</f>
        <v>0</v>
      </c>
      <c r="F22" s="209">
        <f>Položky!BB334</f>
        <v>0</v>
      </c>
      <c r="G22" s="209">
        <f>Položky!BC334</f>
        <v>0</v>
      </c>
      <c r="H22" s="209">
        <f>Položky!BD334</f>
        <v>0</v>
      </c>
      <c r="I22" s="210">
        <f>Položky!BE334</f>
        <v>0</v>
      </c>
    </row>
    <row r="23" spans="1:57" s="40" customFormat="1">
      <c r="A23" s="207" t="str">
        <f>Položky!B335</f>
        <v>776</v>
      </c>
      <c r="B23" s="5" t="str">
        <f>Položky!C335</f>
        <v>Podlahy povlakové</v>
      </c>
      <c r="D23" s="117"/>
      <c r="E23" s="208">
        <f>Položky!BA409</f>
        <v>0</v>
      </c>
      <c r="F23" s="209">
        <f>Položky!BB409</f>
        <v>0</v>
      </c>
      <c r="G23" s="209">
        <f>Položky!BC409</f>
        <v>0</v>
      </c>
      <c r="H23" s="209">
        <f>Položky!BD409</f>
        <v>0</v>
      </c>
      <c r="I23" s="210">
        <f>Položky!BE409</f>
        <v>0</v>
      </c>
    </row>
    <row r="24" spans="1:57" s="40" customFormat="1">
      <c r="A24" s="207" t="str">
        <f>Položky!B410</f>
        <v>781</v>
      </c>
      <c r="B24" s="5" t="str">
        <f>Položky!C410</f>
        <v>Obklady keramické</v>
      </c>
      <c r="D24" s="117"/>
      <c r="E24" s="208">
        <f>Položky!BA432</f>
        <v>0</v>
      </c>
      <c r="F24" s="209">
        <f>Položky!BB432</f>
        <v>0</v>
      </c>
      <c r="G24" s="209">
        <f>Položky!BC432</f>
        <v>0</v>
      </c>
      <c r="H24" s="209">
        <f>Položky!BD432</f>
        <v>0</v>
      </c>
      <c r="I24" s="210">
        <f>Položky!BE432</f>
        <v>0</v>
      </c>
    </row>
    <row r="25" spans="1:57" s="40" customFormat="1">
      <c r="A25" s="207" t="str">
        <f>Položky!B433</f>
        <v>783</v>
      </c>
      <c r="B25" s="5" t="str">
        <f>Položky!C433</f>
        <v>Nátěry</v>
      </c>
      <c r="D25" s="117"/>
      <c r="E25" s="208">
        <f>Položky!BA436</f>
        <v>0</v>
      </c>
      <c r="F25" s="209">
        <f>Položky!BB436</f>
        <v>0</v>
      </c>
      <c r="G25" s="209">
        <f>Položky!BC436</f>
        <v>0</v>
      </c>
      <c r="H25" s="209">
        <f>Položky!BD436</f>
        <v>0</v>
      </c>
      <c r="I25" s="210">
        <f>Položky!BE436</f>
        <v>0</v>
      </c>
    </row>
    <row r="26" spans="1:57" s="40" customFormat="1">
      <c r="A26" s="207" t="str">
        <f>Položky!B437</f>
        <v>784</v>
      </c>
      <c r="B26" s="5" t="str">
        <f>Položky!C437</f>
        <v>Malby</v>
      </c>
      <c r="D26" s="117"/>
      <c r="E26" s="208">
        <f>Položky!BA466</f>
        <v>0</v>
      </c>
      <c r="F26" s="209">
        <f>Položky!BB466</f>
        <v>0</v>
      </c>
      <c r="G26" s="209">
        <f>Položky!BC466</f>
        <v>0</v>
      </c>
      <c r="H26" s="209">
        <f>Položky!BD466</f>
        <v>0</v>
      </c>
      <c r="I26" s="210">
        <f>Položky!BE466</f>
        <v>0</v>
      </c>
    </row>
    <row r="27" spans="1:57" s="40" customFormat="1" ht="13.5" thickBot="1">
      <c r="A27" s="207" t="str">
        <f>Položky!B467</f>
        <v>D96</v>
      </c>
      <c r="B27" s="5" t="str">
        <f>Položky!C467</f>
        <v>Přesuny suti a vybouraných hmot</v>
      </c>
      <c r="D27" s="117"/>
      <c r="E27" s="208">
        <f>Položky!BA475</f>
        <v>0</v>
      </c>
      <c r="F27" s="209">
        <f>Položky!BB475</f>
        <v>0</v>
      </c>
      <c r="G27" s="209">
        <f>Položky!BC475</f>
        <v>0</v>
      </c>
      <c r="H27" s="209">
        <f>Položky!BD475</f>
        <v>0</v>
      </c>
      <c r="I27" s="210">
        <f>Položky!BE475</f>
        <v>0</v>
      </c>
    </row>
    <row r="28" spans="1:57" s="3" customFormat="1" ht="13.5" thickBot="1">
      <c r="A28" s="118"/>
      <c r="B28" s="119" t="s">
        <v>56</v>
      </c>
      <c r="C28" s="119"/>
      <c r="D28" s="120"/>
      <c r="E28" s="121">
        <f>SUM(E7:E27)</f>
        <v>0</v>
      </c>
      <c r="F28" s="122">
        <f>SUM(F7:F27)</f>
        <v>0</v>
      </c>
      <c r="G28" s="122">
        <f>SUM(G7:G27)</f>
        <v>0</v>
      </c>
      <c r="H28" s="122">
        <f>SUM(H7:H27)</f>
        <v>0</v>
      </c>
      <c r="I28" s="123">
        <f>SUM(I7:I27)</f>
        <v>0</v>
      </c>
    </row>
    <row r="29" spans="1:57">
      <c r="A29" s="40"/>
      <c r="B29" s="40"/>
      <c r="C29" s="40"/>
      <c r="D29" s="40"/>
      <c r="E29" s="40"/>
      <c r="F29" s="40"/>
      <c r="G29" s="40"/>
      <c r="H29" s="40"/>
      <c r="I29" s="40"/>
    </row>
    <row r="30" spans="1:57" ht="19.5" customHeight="1">
      <c r="A30" s="109" t="s">
        <v>57</v>
      </c>
      <c r="B30" s="109"/>
      <c r="C30" s="109"/>
      <c r="D30" s="109"/>
      <c r="E30" s="109"/>
      <c r="F30" s="109"/>
      <c r="G30" s="124"/>
      <c r="H30" s="109"/>
      <c r="I30" s="109"/>
      <c r="BA30" s="46"/>
      <c r="BB30" s="46"/>
      <c r="BC30" s="46"/>
      <c r="BD30" s="46"/>
      <c r="BE30" s="46"/>
    </row>
    <row r="31" spans="1:57" ht="13.5" thickBot="1"/>
    <row r="32" spans="1:57">
      <c r="A32" s="75" t="s">
        <v>58</v>
      </c>
      <c r="B32" s="76"/>
      <c r="C32" s="76"/>
      <c r="D32" s="125"/>
      <c r="E32" s="126" t="s">
        <v>59</v>
      </c>
      <c r="F32" s="127" t="s">
        <v>3</v>
      </c>
      <c r="G32" s="128" t="s">
        <v>60</v>
      </c>
      <c r="H32" s="129"/>
      <c r="I32" s="130" t="s">
        <v>59</v>
      </c>
    </row>
    <row r="33" spans="1:53">
      <c r="A33" s="69" t="s">
        <v>603</v>
      </c>
      <c r="B33" s="60"/>
      <c r="C33" s="60"/>
      <c r="D33" s="131"/>
      <c r="E33" s="132"/>
      <c r="F33" s="133"/>
      <c r="G33" s="134">
        <v>0</v>
      </c>
      <c r="H33" s="135"/>
      <c r="I33" s="136">
        <f t="shared" ref="I33:I42" si="0">E33+F33*G33/100</f>
        <v>0</v>
      </c>
      <c r="BA33" s="1">
        <v>0</v>
      </c>
    </row>
    <row r="34" spans="1:53">
      <c r="A34" s="69" t="s">
        <v>604</v>
      </c>
      <c r="B34" s="60"/>
      <c r="C34" s="60"/>
      <c r="D34" s="131"/>
      <c r="E34" s="132"/>
      <c r="F34" s="133"/>
      <c r="G34" s="134">
        <v>0</v>
      </c>
      <c r="H34" s="135"/>
      <c r="I34" s="136">
        <f t="shared" si="0"/>
        <v>0</v>
      </c>
      <c r="BA34" s="1">
        <v>0</v>
      </c>
    </row>
    <row r="35" spans="1:53">
      <c r="A35" s="69" t="s">
        <v>605</v>
      </c>
      <c r="B35" s="60"/>
      <c r="C35" s="60"/>
      <c r="D35" s="131"/>
      <c r="E35" s="132"/>
      <c r="F35" s="133"/>
      <c r="G35" s="134">
        <v>0</v>
      </c>
      <c r="H35" s="135"/>
      <c r="I35" s="136">
        <f t="shared" si="0"/>
        <v>0</v>
      </c>
      <c r="BA35" s="1">
        <v>0</v>
      </c>
    </row>
    <row r="36" spans="1:53">
      <c r="A36" s="69" t="s">
        <v>606</v>
      </c>
      <c r="B36" s="60"/>
      <c r="C36" s="60"/>
      <c r="D36" s="131"/>
      <c r="E36" s="132"/>
      <c r="F36" s="133"/>
      <c r="G36" s="134">
        <v>0</v>
      </c>
      <c r="H36" s="135"/>
      <c r="I36" s="136">
        <f t="shared" si="0"/>
        <v>0</v>
      </c>
      <c r="BA36" s="1">
        <v>0</v>
      </c>
    </row>
    <row r="37" spans="1:53">
      <c r="A37" s="69" t="s">
        <v>607</v>
      </c>
      <c r="B37" s="60"/>
      <c r="C37" s="60"/>
      <c r="D37" s="131"/>
      <c r="E37" s="132"/>
      <c r="F37" s="133"/>
      <c r="G37" s="134">
        <v>0</v>
      </c>
      <c r="H37" s="135"/>
      <c r="I37" s="136">
        <f t="shared" si="0"/>
        <v>0</v>
      </c>
      <c r="BA37" s="1">
        <v>1</v>
      </c>
    </row>
    <row r="38" spans="1:53">
      <c r="A38" s="69" t="s">
        <v>608</v>
      </c>
      <c r="B38" s="60"/>
      <c r="C38" s="60"/>
      <c r="D38" s="131"/>
      <c r="E38" s="132"/>
      <c r="F38" s="133"/>
      <c r="G38" s="134">
        <v>0</v>
      </c>
      <c r="H38" s="135"/>
      <c r="I38" s="136">
        <f t="shared" si="0"/>
        <v>0</v>
      </c>
      <c r="BA38" s="1">
        <v>1</v>
      </c>
    </row>
    <row r="39" spans="1:53">
      <c r="A39" s="69" t="s">
        <v>609</v>
      </c>
      <c r="B39" s="60"/>
      <c r="C39" s="60"/>
      <c r="D39" s="131"/>
      <c r="E39" s="132"/>
      <c r="F39" s="133"/>
      <c r="G39" s="134">
        <v>0</v>
      </c>
      <c r="H39" s="135"/>
      <c r="I39" s="136">
        <f t="shared" si="0"/>
        <v>0</v>
      </c>
      <c r="BA39" s="1">
        <v>2</v>
      </c>
    </row>
    <row r="40" spans="1:53">
      <c r="A40" s="69" t="s">
        <v>610</v>
      </c>
      <c r="B40" s="60"/>
      <c r="C40" s="60"/>
      <c r="D40" s="131"/>
      <c r="E40" s="132"/>
      <c r="F40" s="133"/>
      <c r="G40" s="134">
        <v>0</v>
      </c>
      <c r="H40" s="135"/>
      <c r="I40" s="136">
        <f t="shared" si="0"/>
        <v>0</v>
      </c>
      <c r="BA40" s="1">
        <v>2</v>
      </c>
    </row>
    <row r="41" spans="1:53">
      <c r="A41" s="69" t="s">
        <v>611</v>
      </c>
      <c r="B41" s="60"/>
      <c r="C41" s="60"/>
      <c r="D41" s="131"/>
      <c r="E41" s="132"/>
      <c r="F41" s="133"/>
      <c r="G41" s="134">
        <v>0</v>
      </c>
      <c r="H41" s="135"/>
      <c r="I41" s="136">
        <f t="shared" si="0"/>
        <v>0</v>
      </c>
      <c r="BA41" s="1">
        <v>0</v>
      </c>
    </row>
    <row r="42" spans="1:53">
      <c r="A42" s="69" t="s">
        <v>612</v>
      </c>
      <c r="B42" s="60"/>
      <c r="C42" s="60"/>
      <c r="D42" s="131"/>
      <c r="E42" s="132"/>
      <c r="F42" s="133"/>
      <c r="G42" s="134">
        <v>0</v>
      </c>
      <c r="H42" s="135"/>
      <c r="I42" s="136">
        <f t="shared" si="0"/>
        <v>0</v>
      </c>
      <c r="BA42" s="1">
        <v>0</v>
      </c>
    </row>
    <row r="43" spans="1:53" ht="13.5" thickBot="1">
      <c r="A43" s="137"/>
      <c r="B43" s="138" t="s">
        <v>61</v>
      </c>
      <c r="C43" s="139"/>
      <c r="D43" s="140"/>
      <c r="E43" s="141"/>
      <c r="F43" s="142"/>
      <c r="G43" s="142"/>
      <c r="H43" s="231">
        <f>SUM(I33:I42)</f>
        <v>0</v>
      </c>
      <c r="I43" s="232"/>
    </row>
    <row r="45" spans="1:53">
      <c r="B45" s="3"/>
      <c r="F45" s="143"/>
      <c r="G45" s="144"/>
      <c r="H45" s="144"/>
      <c r="I45" s="4"/>
    </row>
    <row r="46" spans="1:53">
      <c r="F46" s="143"/>
      <c r="G46" s="144"/>
      <c r="H46" s="144"/>
      <c r="I46" s="4"/>
    </row>
    <row r="47" spans="1:53">
      <c r="F47" s="143"/>
      <c r="G47" s="144"/>
      <c r="H47" s="144"/>
      <c r="I47" s="4"/>
    </row>
    <row r="48" spans="1:53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  <row r="66" spans="6:9">
      <c r="F66" s="143"/>
      <c r="G66" s="144"/>
      <c r="H66" s="144"/>
      <c r="I66" s="4"/>
    </row>
    <row r="67" spans="6:9">
      <c r="F67" s="143"/>
      <c r="G67" s="144"/>
      <c r="H67" s="144"/>
      <c r="I67" s="4"/>
    </row>
    <row r="68" spans="6:9">
      <c r="F68" s="143"/>
      <c r="G68" s="144"/>
      <c r="H68" s="144"/>
      <c r="I68" s="4"/>
    </row>
    <row r="69" spans="6:9">
      <c r="F69" s="143"/>
      <c r="G69" s="144"/>
      <c r="H69" s="144"/>
      <c r="I69" s="4"/>
    </row>
    <row r="70" spans="6:9">
      <c r="F70" s="143"/>
      <c r="G70" s="144"/>
      <c r="H70" s="144"/>
      <c r="I70" s="4"/>
    </row>
    <row r="71" spans="6:9">
      <c r="F71" s="143"/>
      <c r="G71" s="144"/>
      <c r="H71" s="144"/>
      <c r="I71" s="4"/>
    </row>
    <row r="72" spans="6:9">
      <c r="F72" s="143"/>
      <c r="G72" s="144"/>
      <c r="H72" s="144"/>
      <c r="I72" s="4"/>
    </row>
    <row r="73" spans="6:9">
      <c r="F73" s="143"/>
      <c r="G73" s="144"/>
      <c r="H73" s="144"/>
      <c r="I73" s="4"/>
    </row>
    <row r="74" spans="6:9">
      <c r="F74" s="143"/>
      <c r="G74" s="144"/>
      <c r="H74" s="144"/>
      <c r="I74" s="4"/>
    </row>
    <row r="75" spans="6:9">
      <c r="F75" s="143"/>
      <c r="G75" s="144"/>
      <c r="H75" s="144"/>
      <c r="I75" s="4"/>
    </row>
    <row r="76" spans="6:9">
      <c r="F76" s="143"/>
      <c r="G76" s="144"/>
      <c r="H76" s="144"/>
      <c r="I76" s="4"/>
    </row>
    <row r="77" spans="6:9">
      <c r="F77" s="143"/>
      <c r="G77" s="144"/>
      <c r="H77" s="144"/>
      <c r="I77" s="4"/>
    </row>
    <row r="78" spans="6:9">
      <c r="F78" s="143"/>
      <c r="G78" s="144"/>
      <c r="H78" s="144"/>
      <c r="I78" s="4"/>
    </row>
    <row r="79" spans="6:9">
      <c r="F79" s="143"/>
      <c r="G79" s="144"/>
      <c r="H79" s="144"/>
      <c r="I79" s="4"/>
    </row>
    <row r="80" spans="6:9">
      <c r="F80" s="143"/>
      <c r="G80" s="144"/>
      <c r="H80" s="144"/>
      <c r="I80" s="4"/>
    </row>
    <row r="81" spans="6:9">
      <c r="F81" s="143"/>
      <c r="G81" s="144"/>
      <c r="H81" s="144"/>
      <c r="I81" s="4"/>
    </row>
    <row r="82" spans="6:9">
      <c r="F82" s="143"/>
      <c r="G82" s="144"/>
      <c r="H82" s="144"/>
      <c r="I82" s="4"/>
    </row>
    <row r="83" spans="6:9">
      <c r="F83" s="143"/>
      <c r="G83" s="144"/>
      <c r="H83" s="144"/>
      <c r="I83" s="4"/>
    </row>
    <row r="84" spans="6:9">
      <c r="F84" s="143"/>
      <c r="G84" s="144"/>
      <c r="H84" s="144"/>
      <c r="I84" s="4"/>
    </row>
    <row r="85" spans="6:9">
      <c r="F85" s="143"/>
      <c r="G85" s="144"/>
      <c r="H85" s="144"/>
      <c r="I85" s="4"/>
    </row>
    <row r="86" spans="6:9">
      <c r="F86" s="143"/>
      <c r="G86" s="144"/>
      <c r="H86" s="144"/>
      <c r="I86" s="4"/>
    </row>
    <row r="87" spans="6:9">
      <c r="F87" s="143"/>
      <c r="G87" s="144"/>
      <c r="H87" s="144"/>
      <c r="I87" s="4"/>
    </row>
    <row r="88" spans="6:9">
      <c r="F88" s="143"/>
      <c r="G88" s="144"/>
      <c r="H88" s="144"/>
      <c r="I88" s="4"/>
    </row>
    <row r="89" spans="6:9">
      <c r="F89" s="143"/>
      <c r="G89" s="144"/>
      <c r="H89" s="144"/>
      <c r="I89" s="4"/>
    </row>
    <row r="90" spans="6:9">
      <c r="F90" s="143"/>
      <c r="G90" s="144"/>
      <c r="H90" s="144"/>
      <c r="I90" s="4"/>
    </row>
    <row r="91" spans="6:9">
      <c r="F91" s="143"/>
      <c r="G91" s="144"/>
      <c r="H91" s="144"/>
      <c r="I91" s="4"/>
    </row>
    <row r="92" spans="6:9">
      <c r="F92" s="143"/>
      <c r="G92" s="144"/>
      <c r="H92" s="144"/>
      <c r="I92" s="4"/>
    </row>
    <row r="93" spans="6:9">
      <c r="F93" s="143"/>
      <c r="G93" s="144"/>
      <c r="H93" s="144"/>
      <c r="I93" s="4"/>
    </row>
    <row r="94" spans="6:9">
      <c r="F94" s="143"/>
      <c r="G94" s="144"/>
      <c r="H94" s="144"/>
      <c r="I94" s="4"/>
    </row>
  </sheetData>
  <mergeCells count="4">
    <mergeCell ref="A1:B1"/>
    <mergeCell ref="A2:B2"/>
    <mergeCell ref="G2:I2"/>
    <mergeCell ref="H43:I4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B548"/>
  <sheetViews>
    <sheetView showGridLines="0" showZeros="0" zoomScaleNormal="100" zoomScaleSheetLayoutView="100" workbookViewId="0">
      <selection activeCell="L35" sqref="L35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55" customWidth="1"/>
    <col min="6" max="6" width="9.85546875" style="145" customWidth="1"/>
    <col min="7" max="7" width="13.85546875" style="145" customWidth="1"/>
    <col min="8" max="8" width="11.7109375" style="145" hidden="1" customWidth="1"/>
    <col min="9" max="9" width="11.5703125" style="145" hidden="1" customWidth="1"/>
    <col min="10" max="10" width="11" style="145" hidden="1" customWidth="1"/>
    <col min="11" max="11" width="10.42578125" style="145" hidden="1" customWidth="1"/>
    <col min="12" max="12" width="75.42578125" style="145" customWidth="1"/>
    <col min="13" max="13" width="45.28515625" style="145" customWidth="1"/>
    <col min="14" max="16384" width="9.140625" style="145"/>
  </cols>
  <sheetData>
    <row r="1" spans="1:80" ht="15.75">
      <c r="A1" s="236" t="s">
        <v>78</v>
      </c>
      <c r="B1" s="236"/>
      <c r="C1" s="236"/>
      <c r="D1" s="236"/>
      <c r="E1" s="236"/>
      <c r="F1" s="236"/>
      <c r="G1" s="236"/>
    </row>
    <row r="2" spans="1:80" ht="14.25" customHeight="1" thickBot="1">
      <c r="B2" s="146"/>
      <c r="C2" s="147"/>
      <c r="D2" s="147"/>
      <c r="E2" s="148"/>
      <c r="F2" s="147"/>
      <c r="G2" s="147"/>
    </row>
    <row r="3" spans="1:80" ht="13.5" thickTop="1">
      <c r="A3" s="224" t="s">
        <v>1</v>
      </c>
      <c r="B3" s="225"/>
      <c r="C3" s="99" t="s">
        <v>81</v>
      </c>
      <c r="D3" s="149"/>
      <c r="E3" s="150" t="s">
        <v>62</v>
      </c>
      <c r="F3" s="151" t="str">
        <f>Rekapitulace!H1</f>
        <v/>
      </c>
      <c r="G3" s="152"/>
    </row>
    <row r="4" spans="1:80" ht="13.5" thickBot="1">
      <c r="A4" s="237" t="s">
        <v>53</v>
      </c>
      <c r="B4" s="227"/>
      <c r="C4" s="105" t="s">
        <v>84</v>
      </c>
      <c r="D4" s="153"/>
      <c r="E4" s="238" t="str">
        <f>Rekapitulace!G2</f>
        <v>stavební část</v>
      </c>
      <c r="F4" s="239"/>
      <c r="G4" s="240"/>
    </row>
    <row r="5" spans="1:80" ht="13.5" thickTop="1">
      <c r="A5" s="154"/>
      <c r="G5" s="156"/>
    </row>
    <row r="6" spans="1:80" ht="27" customHeight="1">
      <c r="A6" s="157" t="s">
        <v>63</v>
      </c>
      <c r="B6" s="158" t="s">
        <v>64</v>
      </c>
      <c r="C6" s="158" t="s">
        <v>65</v>
      </c>
      <c r="D6" s="158" t="s">
        <v>66</v>
      </c>
      <c r="E6" s="159" t="s">
        <v>67</v>
      </c>
      <c r="F6" s="158" t="s">
        <v>68</v>
      </c>
      <c r="G6" s="160" t="s">
        <v>69</v>
      </c>
      <c r="H6" s="161" t="s">
        <v>70</v>
      </c>
      <c r="I6" s="161" t="s">
        <v>71</v>
      </c>
      <c r="J6" s="161" t="s">
        <v>72</v>
      </c>
      <c r="K6" s="161" t="s">
        <v>73</v>
      </c>
    </row>
    <row r="7" spans="1:80">
      <c r="A7" s="162" t="s">
        <v>74</v>
      </c>
      <c r="B7" s="163" t="s">
        <v>86</v>
      </c>
      <c r="C7" s="164" t="s">
        <v>87</v>
      </c>
      <c r="D7" s="165"/>
      <c r="E7" s="166"/>
      <c r="F7" s="166"/>
      <c r="G7" s="167"/>
      <c r="H7" s="168"/>
      <c r="I7" s="169"/>
      <c r="J7" s="170"/>
      <c r="K7" s="171"/>
      <c r="O7" s="172">
        <v>1</v>
      </c>
    </row>
    <row r="8" spans="1:80">
      <c r="A8" s="173">
        <v>1</v>
      </c>
      <c r="B8" s="174" t="s">
        <v>89</v>
      </c>
      <c r="C8" s="175" t="s">
        <v>90</v>
      </c>
      <c r="D8" s="176" t="s">
        <v>91</v>
      </c>
      <c r="E8" s="177">
        <v>1</v>
      </c>
      <c r="F8" s="177">
        <v>0</v>
      </c>
      <c r="G8" s="178">
        <f>E8*F8</f>
        <v>0</v>
      </c>
      <c r="H8" s="179">
        <v>0</v>
      </c>
      <c r="I8" s="180">
        <f>E8*H8</f>
        <v>0</v>
      </c>
      <c r="J8" s="179">
        <v>0</v>
      </c>
      <c r="K8" s="180">
        <f>E8*J8</f>
        <v>0</v>
      </c>
      <c r="O8" s="172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2">
        <v>1</v>
      </c>
      <c r="CB8" s="172">
        <v>1</v>
      </c>
    </row>
    <row r="9" spans="1:80">
      <c r="A9" s="181"/>
      <c r="B9" s="185"/>
      <c r="C9" s="233" t="s">
        <v>92</v>
      </c>
      <c r="D9" s="234"/>
      <c r="E9" s="186">
        <v>1</v>
      </c>
      <c r="F9" s="187"/>
      <c r="G9" s="188"/>
      <c r="H9" s="189"/>
      <c r="I9" s="183"/>
      <c r="J9" s="190"/>
      <c r="K9" s="183"/>
      <c r="M9" s="184" t="s">
        <v>92</v>
      </c>
      <c r="O9" s="172"/>
    </row>
    <row r="10" spans="1:80" ht="22.5">
      <c r="A10" s="173">
        <v>2</v>
      </c>
      <c r="B10" s="174" t="s">
        <v>93</v>
      </c>
      <c r="C10" s="175" t="s">
        <v>94</v>
      </c>
      <c r="D10" s="176" t="s">
        <v>95</v>
      </c>
      <c r="E10" s="177">
        <v>0.14699999999999999</v>
      </c>
      <c r="F10" s="177">
        <v>0</v>
      </c>
      <c r="G10" s="178">
        <f>E10*F10</f>
        <v>0</v>
      </c>
      <c r="H10" s="179">
        <v>1.7671600000000001</v>
      </c>
      <c r="I10" s="180">
        <f>E10*H10</f>
        <v>0.25977252000000001</v>
      </c>
      <c r="J10" s="179">
        <v>0</v>
      </c>
      <c r="K10" s="180">
        <f>E10*J10</f>
        <v>0</v>
      </c>
      <c r="O10" s="172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2">
        <v>1</v>
      </c>
      <c r="CB10" s="172">
        <v>1</v>
      </c>
    </row>
    <row r="11" spans="1:80">
      <c r="A11" s="181"/>
      <c r="B11" s="185"/>
      <c r="C11" s="233" t="s">
        <v>96</v>
      </c>
      <c r="D11" s="234"/>
      <c r="E11" s="186">
        <v>0.14699999999999999</v>
      </c>
      <c r="F11" s="187"/>
      <c r="G11" s="188"/>
      <c r="H11" s="189"/>
      <c r="I11" s="183"/>
      <c r="J11" s="190"/>
      <c r="K11" s="183"/>
      <c r="M11" s="184" t="s">
        <v>96</v>
      </c>
      <c r="O11" s="172"/>
    </row>
    <row r="12" spans="1:80" ht="22.5">
      <c r="A12" s="173">
        <v>3</v>
      </c>
      <c r="B12" s="174" t="s">
        <v>97</v>
      </c>
      <c r="C12" s="175" t="s">
        <v>98</v>
      </c>
      <c r="D12" s="176" t="s">
        <v>95</v>
      </c>
      <c r="E12" s="177">
        <v>0.35460000000000003</v>
      </c>
      <c r="F12" s="177">
        <v>0</v>
      </c>
      <c r="G12" s="178">
        <f>E12*F12</f>
        <v>0</v>
      </c>
      <c r="H12" s="179">
        <v>1.73916</v>
      </c>
      <c r="I12" s="180">
        <f>E12*H12</f>
        <v>0.61670613600000002</v>
      </c>
      <c r="J12" s="179">
        <v>0</v>
      </c>
      <c r="K12" s="180">
        <f>E12*J12</f>
        <v>0</v>
      </c>
      <c r="O12" s="172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>IF(AZ12=1,G12,0)</f>
        <v>0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72">
        <v>1</v>
      </c>
      <c r="CB12" s="172">
        <v>1</v>
      </c>
    </row>
    <row r="13" spans="1:80">
      <c r="A13" s="181"/>
      <c r="B13" s="185"/>
      <c r="C13" s="233" t="s">
        <v>99</v>
      </c>
      <c r="D13" s="234"/>
      <c r="E13" s="186">
        <v>0.35460000000000003</v>
      </c>
      <c r="F13" s="187"/>
      <c r="G13" s="188"/>
      <c r="H13" s="189"/>
      <c r="I13" s="183"/>
      <c r="J13" s="190"/>
      <c r="K13" s="183"/>
      <c r="M13" s="184" t="s">
        <v>99</v>
      </c>
      <c r="O13" s="172"/>
    </row>
    <row r="14" spans="1:80" ht="22.5">
      <c r="A14" s="173">
        <v>4</v>
      </c>
      <c r="B14" s="174" t="s">
        <v>100</v>
      </c>
      <c r="C14" s="175" t="s">
        <v>101</v>
      </c>
      <c r="D14" s="176" t="s">
        <v>102</v>
      </c>
      <c r="E14" s="177">
        <v>1.75</v>
      </c>
      <c r="F14" s="177">
        <v>0</v>
      </c>
      <c r="G14" s="178">
        <f>E14*F14</f>
        <v>0</v>
      </c>
      <c r="H14" s="179">
        <v>0.30875000000000002</v>
      </c>
      <c r="I14" s="180">
        <f>E14*H14</f>
        <v>0.54031250000000008</v>
      </c>
      <c r="J14" s="179">
        <v>0</v>
      </c>
      <c r="K14" s="180">
        <f>E14*J14</f>
        <v>0</v>
      </c>
      <c r="O14" s="172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2">
        <v>1</v>
      </c>
      <c r="CB14" s="172">
        <v>1</v>
      </c>
    </row>
    <row r="15" spans="1:80">
      <c r="A15" s="181"/>
      <c r="B15" s="185"/>
      <c r="C15" s="233" t="s">
        <v>103</v>
      </c>
      <c r="D15" s="234"/>
      <c r="E15" s="186">
        <v>1.75</v>
      </c>
      <c r="F15" s="187"/>
      <c r="G15" s="188"/>
      <c r="H15" s="189"/>
      <c r="I15" s="183"/>
      <c r="J15" s="190"/>
      <c r="K15" s="183"/>
      <c r="M15" s="184" t="s">
        <v>103</v>
      </c>
      <c r="O15" s="172"/>
    </row>
    <row r="16" spans="1:80">
      <c r="A16" s="173">
        <v>5</v>
      </c>
      <c r="B16" s="174" t="s">
        <v>104</v>
      </c>
      <c r="C16" s="175" t="s">
        <v>105</v>
      </c>
      <c r="D16" s="176" t="s">
        <v>106</v>
      </c>
      <c r="E16" s="177">
        <v>1.78E-2</v>
      </c>
      <c r="F16" s="177">
        <v>0</v>
      </c>
      <c r="G16" s="178">
        <f>E16*F16</f>
        <v>0</v>
      </c>
      <c r="H16" s="179">
        <v>1.9539999999999998E-2</v>
      </c>
      <c r="I16" s="180">
        <f>E16*H16</f>
        <v>3.4781199999999997E-4</v>
      </c>
      <c r="J16" s="179">
        <v>0</v>
      </c>
      <c r="K16" s="180">
        <f>E16*J16</f>
        <v>0</v>
      </c>
      <c r="O16" s="172">
        <v>2</v>
      </c>
      <c r="AA16" s="145">
        <v>1</v>
      </c>
      <c r="AB16" s="145">
        <v>1</v>
      </c>
      <c r="AC16" s="145">
        <v>1</v>
      </c>
      <c r="AZ16" s="145">
        <v>1</v>
      </c>
      <c r="BA16" s="145">
        <f>IF(AZ16=1,G16,0)</f>
        <v>0</v>
      </c>
      <c r="BB16" s="145">
        <f>IF(AZ16=2,G16,0)</f>
        <v>0</v>
      </c>
      <c r="BC16" s="145">
        <f>IF(AZ16=3,G16,0)</f>
        <v>0</v>
      </c>
      <c r="BD16" s="145">
        <f>IF(AZ16=4,G16,0)</f>
        <v>0</v>
      </c>
      <c r="BE16" s="145">
        <f>IF(AZ16=5,G16,0)</f>
        <v>0</v>
      </c>
      <c r="CA16" s="172">
        <v>1</v>
      </c>
      <c r="CB16" s="172">
        <v>1</v>
      </c>
    </row>
    <row r="17" spans="1:80">
      <c r="A17" s="181"/>
      <c r="B17" s="185"/>
      <c r="C17" s="233" t="s">
        <v>107</v>
      </c>
      <c r="D17" s="234"/>
      <c r="E17" s="186">
        <v>1.78E-2</v>
      </c>
      <c r="F17" s="187"/>
      <c r="G17" s="188"/>
      <c r="H17" s="189"/>
      <c r="I17" s="183"/>
      <c r="J17" s="190"/>
      <c r="K17" s="183"/>
      <c r="M17" s="184" t="s">
        <v>107</v>
      </c>
      <c r="O17" s="172"/>
    </row>
    <row r="18" spans="1:80">
      <c r="A18" s="181"/>
      <c r="B18" s="185"/>
      <c r="C18" s="235" t="s">
        <v>108</v>
      </c>
      <c r="D18" s="234"/>
      <c r="E18" s="211">
        <v>0</v>
      </c>
      <c r="F18" s="187"/>
      <c r="G18" s="188"/>
      <c r="H18" s="189"/>
      <c r="I18" s="183"/>
      <c r="J18" s="190"/>
      <c r="K18" s="183"/>
      <c r="M18" s="184" t="s">
        <v>108</v>
      </c>
      <c r="O18" s="172"/>
    </row>
    <row r="19" spans="1:80">
      <c r="A19" s="181"/>
      <c r="B19" s="185"/>
      <c r="C19" s="235" t="s">
        <v>109</v>
      </c>
      <c r="D19" s="234"/>
      <c r="E19" s="211">
        <v>2.6</v>
      </c>
      <c r="F19" s="187"/>
      <c r="G19" s="188"/>
      <c r="H19" s="189"/>
      <c r="I19" s="183"/>
      <c r="J19" s="190"/>
      <c r="K19" s="183"/>
      <c r="M19" s="184" t="s">
        <v>109</v>
      </c>
      <c r="O19" s="172"/>
    </row>
    <row r="20" spans="1:80">
      <c r="A20" s="181"/>
      <c r="B20" s="185"/>
      <c r="C20" s="235" t="s">
        <v>110</v>
      </c>
      <c r="D20" s="234"/>
      <c r="E20" s="211">
        <v>2.1</v>
      </c>
      <c r="F20" s="187"/>
      <c r="G20" s="188"/>
      <c r="H20" s="189"/>
      <c r="I20" s="183"/>
      <c r="J20" s="190"/>
      <c r="K20" s="183"/>
      <c r="M20" s="184" t="s">
        <v>110</v>
      </c>
      <c r="O20" s="172"/>
    </row>
    <row r="21" spans="1:80">
      <c r="A21" s="181"/>
      <c r="B21" s="185"/>
      <c r="C21" s="235" t="s">
        <v>111</v>
      </c>
      <c r="D21" s="234"/>
      <c r="E21" s="211">
        <v>0</v>
      </c>
      <c r="F21" s="187"/>
      <c r="G21" s="188"/>
      <c r="H21" s="189"/>
      <c r="I21" s="183"/>
      <c r="J21" s="190"/>
      <c r="K21" s="183"/>
      <c r="M21" s="184">
        <v>0</v>
      </c>
      <c r="O21" s="172"/>
    </row>
    <row r="22" spans="1:80">
      <c r="A22" s="181"/>
      <c r="B22" s="185"/>
      <c r="C22" s="235" t="s">
        <v>112</v>
      </c>
      <c r="D22" s="234"/>
      <c r="E22" s="211">
        <v>4.7</v>
      </c>
      <c r="F22" s="187"/>
      <c r="G22" s="188"/>
      <c r="H22" s="189"/>
      <c r="I22" s="183"/>
      <c r="J22" s="190"/>
      <c r="K22" s="183"/>
      <c r="M22" s="184" t="s">
        <v>112</v>
      </c>
      <c r="O22" s="172"/>
    </row>
    <row r="23" spans="1:80">
      <c r="A23" s="173">
        <v>6</v>
      </c>
      <c r="B23" s="174" t="s">
        <v>113</v>
      </c>
      <c r="C23" s="175" t="s">
        <v>114</v>
      </c>
      <c r="D23" s="176" t="s">
        <v>102</v>
      </c>
      <c r="E23" s="177">
        <v>1.75</v>
      </c>
      <c r="F23" s="177">
        <v>0</v>
      </c>
      <c r="G23" s="178">
        <f>E23*F23</f>
        <v>0</v>
      </c>
      <c r="H23" s="179">
        <v>4.761E-2</v>
      </c>
      <c r="I23" s="180">
        <f>E23*H23</f>
        <v>8.3317500000000003E-2</v>
      </c>
      <c r="J23" s="179">
        <v>0</v>
      </c>
      <c r="K23" s="180">
        <f>E23*J23</f>
        <v>0</v>
      </c>
      <c r="O23" s="172">
        <v>2</v>
      </c>
      <c r="AA23" s="145">
        <v>1</v>
      </c>
      <c r="AB23" s="145">
        <v>1</v>
      </c>
      <c r="AC23" s="145">
        <v>1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2">
        <v>1</v>
      </c>
      <c r="CB23" s="172">
        <v>1</v>
      </c>
    </row>
    <row r="24" spans="1:80">
      <c r="A24" s="181"/>
      <c r="B24" s="185"/>
      <c r="C24" s="233" t="s">
        <v>103</v>
      </c>
      <c r="D24" s="234"/>
      <c r="E24" s="186">
        <v>1.75</v>
      </c>
      <c r="F24" s="187"/>
      <c r="G24" s="188"/>
      <c r="H24" s="189"/>
      <c r="I24" s="183"/>
      <c r="J24" s="190"/>
      <c r="K24" s="183"/>
      <c r="M24" s="184" t="s">
        <v>103</v>
      </c>
      <c r="O24" s="172"/>
    </row>
    <row r="25" spans="1:80">
      <c r="A25" s="173">
        <v>7</v>
      </c>
      <c r="B25" s="174" t="s">
        <v>115</v>
      </c>
      <c r="C25" s="175" t="s">
        <v>116</v>
      </c>
      <c r="D25" s="176" t="s">
        <v>106</v>
      </c>
      <c r="E25" s="177">
        <v>8.3000000000000001E-3</v>
      </c>
      <c r="F25" s="177">
        <v>0</v>
      </c>
      <c r="G25" s="178">
        <f>E25*F25</f>
        <v>0</v>
      </c>
      <c r="H25" s="179">
        <v>1.02491</v>
      </c>
      <c r="I25" s="180">
        <f>E25*H25</f>
        <v>8.5067530000000006E-3</v>
      </c>
      <c r="J25" s="179">
        <v>0</v>
      </c>
      <c r="K25" s="180">
        <f>E25*J25</f>
        <v>0</v>
      </c>
      <c r="O25" s="172">
        <v>2</v>
      </c>
      <c r="AA25" s="145">
        <v>1</v>
      </c>
      <c r="AB25" s="145">
        <v>1</v>
      </c>
      <c r="AC25" s="145">
        <v>1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2">
        <v>1</v>
      </c>
      <c r="CB25" s="172">
        <v>1</v>
      </c>
    </row>
    <row r="26" spans="1:80">
      <c r="A26" s="181"/>
      <c r="B26" s="185"/>
      <c r="C26" s="233" t="s">
        <v>117</v>
      </c>
      <c r="D26" s="234"/>
      <c r="E26" s="186">
        <v>8.3000000000000001E-3</v>
      </c>
      <c r="F26" s="187"/>
      <c r="G26" s="188"/>
      <c r="H26" s="189"/>
      <c r="I26" s="183"/>
      <c r="J26" s="190"/>
      <c r="K26" s="183"/>
      <c r="M26" s="184" t="s">
        <v>117</v>
      </c>
      <c r="O26" s="172"/>
    </row>
    <row r="27" spans="1:80">
      <c r="A27" s="173">
        <v>8</v>
      </c>
      <c r="B27" s="174" t="s">
        <v>118</v>
      </c>
      <c r="C27" s="175" t="s">
        <v>119</v>
      </c>
      <c r="D27" s="176" t="s">
        <v>120</v>
      </c>
      <c r="E27" s="177">
        <v>17.812999999999999</v>
      </c>
      <c r="F27" s="177">
        <v>0</v>
      </c>
      <c r="G27" s="178">
        <f>E27*F27</f>
        <v>0</v>
      </c>
      <c r="H27" s="179">
        <v>1E-3</v>
      </c>
      <c r="I27" s="180">
        <f>E27*H27</f>
        <v>1.7812999999999999E-2</v>
      </c>
      <c r="J27" s="179"/>
      <c r="K27" s="180">
        <f>E27*J27</f>
        <v>0</v>
      </c>
      <c r="O27" s="172">
        <v>2</v>
      </c>
      <c r="AA27" s="145">
        <v>3</v>
      </c>
      <c r="AB27" s="145">
        <v>1</v>
      </c>
      <c r="AC27" s="145">
        <v>133301510000</v>
      </c>
      <c r="AZ27" s="145">
        <v>1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2">
        <v>3</v>
      </c>
      <c r="CB27" s="172">
        <v>1</v>
      </c>
    </row>
    <row r="28" spans="1:80">
      <c r="A28" s="181"/>
      <c r="B28" s="185"/>
      <c r="C28" s="233" t="s">
        <v>121</v>
      </c>
      <c r="D28" s="234"/>
      <c r="E28" s="186">
        <v>17.812999999999999</v>
      </c>
      <c r="F28" s="187"/>
      <c r="G28" s="188"/>
      <c r="H28" s="189"/>
      <c r="I28" s="183"/>
      <c r="J28" s="190"/>
      <c r="K28" s="183"/>
      <c r="M28" s="184" t="s">
        <v>121</v>
      </c>
      <c r="O28" s="172"/>
    </row>
    <row r="29" spans="1:80">
      <c r="A29" s="181"/>
      <c r="B29" s="185"/>
      <c r="C29" s="235" t="s">
        <v>108</v>
      </c>
      <c r="D29" s="234"/>
      <c r="E29" s="211">
        <v>0</v>
      </c>
      <c r="F29" s="187"/>
      <c r="G29" s="188"/>
      <c r="H29" s="189"/>
      <c r="I29" s="183"/>
      <c r="J29" s="190"/>
      <c r="K29" s="183"/>
      <c r="M29" s="184" t="s">
        <v>108</v>
      </c>
      <c r="O29" s="172"/>
    </row>
    <row r="30" spans="1:80">
      <c r="A30" s="181"/>
      <c r="B30" s="185"/>
      <c r="C30" s="235" t="s">
        <v>109</v>
      </c>
      <c r="D30" s="234"/>
      <c r="E30" s="211">
        <v>2.6</v>
      </c>
      <c r="F30" s="187"/>
      <c r="G30" s="188"/>
      <c r="H30" s="189"/>
      <c r="I30" s="183"/>
      <c r="J30" s="190"/>
      <c r="K30" s="183"/>
      <c r="M30" s="184" t="s">
        <v>109</v>
      </c>
      <c r="O30" s="172"/>
    </row>
    <row r="31" spans="1:80">
      <c r="A31" s="181"/>
      <c r="B31" s="185"/>
      <c r="C31" s="235" t="s">
        <v>110</v>
      </c>
      <c r="D31" s="234"/>
      <c r="E31" s="211">
        <v>2.1</v>
      </c>
      <c r="F31" s="187"/>
      <c r="G31" s="188"/>
      <c r="H31" s="189"/>
      <c r="I31" s="183"/>
      <c r="J31" s="190"/>
      <c r="K31" s="183"/>
      <c r="M31" s="184" t="s">
        <v>110</v>
      </c>
      <c r="O31" s="172"/>
    </row>
    <row r="32" spans="1:80">
      <c r="A32" s="181"/>
      <c r="B32" s="185"/>
      <c r="C32" s="235" t="s">
        <v>111</v>
      </c>
      <c r="D32" s="234"/>
      <c r="E32" s="211">
        <v>0</v>
      </c>
      <c r="F32" s="187"/>
      <c r="G32" s="188"/>
      <c r="H32" s="189"/>
      <c r="I32" s="183"/>
      <c r="J32" s="190"/>
      <c r="K32" s="183"/>
      <c r="M32" s="184">
        <v>0</v>
      </c>
      <c r="O32" s="172"/>
    </row>
    <row r="33" spans="1:80">
      <c r="A33" s="181"/>
      <c r="B33" s="185"/>
      <c r="C33" s="235" t="s">
        <v>112</v>
      </c>
      <c r="D33" s="234"/>
      <c r="E33" s="211">
        <v>4.7</v>
      </c>
      <c r="F33" s="187"/>
      <c r="G33" s="188"/>
      <c r="H33" s="189"/>
      <c r="I33" s="183"/>
      <c r="J33" s="190"/>
      <c r="K33" s="183"/>
      <c r="M33" s="184" t="s">
        <v>112</v>
      </c>
      <c r="O33" s="172"/>
    </row>
    <row r="34" spans="1:80">
      <c r="A34" s="191"/>
      <c r="B34" s="192" t="s">
        <v>76</v>
      </c>
      <c r="C34" s="193" t="s">
        <v>88</v>
      </c>
      <c r="D34" s="194"/>
      <c r="E34" s="195"/>
      <c r="F34" s="196"/>
      <c r="G34" s="197">
        <f>SUM(G7:G33)</f>
        <v>0</v>
      </c>
      <c r="H34" s="198"/>
      <c r="I34" s="199">
        <f>SUM(I7:I33)</f>
        <v>1.526776221</v>
      </c>
      <c r="J34" s="198"/>
      <c r="K34" s="199">
        <f>SUM(K7:K33)</f>
        <v>0</v>
      </c>
      <c r="O34" s="172">
        <v>4</v>
      </c>
      <c r="BA34" s="200">
        <f>SUM(BA7:BA33)</f>
        <v>0</v>
      </c>
      <c r="BB34" s="200">
        <f>SUM(BB7:BB33)</f>
        <v>0</v>
      </c>
      <c r="BC34" s="200">
        <f>SUM(BC7:BC33)</f>
        <v>0</v>
      </c>
      <c r="BD34" s="200">
        <f>SUM(BD7:BD33)</f>
        <v>0</v>
      </c>
      <c r="BE34" s="200">
        <f>SUM(BE7:BE33)</f>
        <v>0</v>
      </c>
    </row>
    <row r="35" spans="1:80">
      <c r="A35" s="162" t="s">
        <v>74</v>
      </c>
      <c r="B35" s="163" t="s">
        <v>122</v>
      </c>
      <c r="C35" s="164" t="s">
        <v>123</v>
      </c>
      <c r="D35" s="165"/>
      <c r="E35" s="166"/>
      <c r="F35" s="166"/>
      <c r="G35" s="167"/>
      <c r="H35" s="168"/>
      <c r="I35" s="169"/>
      <c r="J35" s="170"/>
      <c r="K35" s="171"/>
      <c r="O35" s="172">
        <v>1</v>
      </c>
    </row>
    <row r="36" spans="1:80">
      <c r="A36" s="173">
        <v>9</v>
      </c>
      <c r="B36" s="174" t="s">
        <v>125</v>
      </c>
      <c r="C36" s="175" t="s">
        <v>126</v>
      </c>
      <c r="D36" s="176" t="s">
        <v>102</v>
      </c>
      <c r="E36" s="177">
        <v>133.84</v>
      </c>
      <c r="F36" s="177">
        <v>0</v>
      </c>
      <c r="G36" s="178">
        <f>E36*F36</f>
        <v>0</v>
      </c>
      <c r="H36" s="179">
        <v>4.6999999999999999E-4</v>
      </c>
      <c r="I36" s="180">
        <f>E36*H36</f>
        <v>6.2904799999999997E-2</v>
      </c>
      <c r="J36" s="179">
        <v>0</v>
      </c>
      <c r="K36" s="180">
        <f>E36*J36</f>
        <v>0</v>
      </c>
      <c r="O36" s="172">
        <v>2</v>
      </c>
      <c r="AA36" s="145">
        <v>1</v>
      </c>
      <c r="AB36" s="145">
        <v>1</v>
      </c>
      <c r="AC36" s="145">
        <v>1</v>
      </c>
      <c r="AZ36" s="145">
        <v>1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2">
        <v>1</v>
      </c>
      <c r="CB36" s="172">
        <v>1</v>
      </c>
    </row>
    <row r="37" spans="1:80">
      <c r="A37" s="181"/>
      <c r="B37" s="185"/>
      <c r="C37" s="233" t="s">
        <v>127</v>
      </c>
      <c r="D37" s="234"/>
      <c r="E37" s="186">
        <v>0</v>
      </c>
      <c r="F37" s="187"/>
      <c r="G37" s="188"/>
      <c r="H37" s="189"/>
      <c r="I37" s="183"/>
      <c r="J37" s="190"/>
      <c r="K37" s="183"/>
      <c r="M37" s="184" t="s">
        <v>127</v>
      </c>
      <c r="O37" s="172"/>
    </row>
    <row r="38" spans="1:80" ht="22.5">
      <c r="A38" s="181"/>
      <c r="B38" s="185"/>
      <c r="C38" s="233" t="s">
        <v>128</v>
      </c>
      <c r="D38" s="234"/>
      <c r="E38" s="186">
        <v>56.39</v>
      </c>
      <c r="F38" s="187"/>
      <c r="G38" s="188"/>
      <c r="H38" s="189"/>
      <c r="I38" s="183"/>
      <c r="J38" s="190"/>
      <c r="K38" s="183"/>
      <c r="M38" s="184" t="s">
        <v>128</v>
      </c>
      <c r="O38" s="172"/>
    </row>
    <row r="39" spans="1:80" ht="22.5">
      <c r="A39" s="181"/>
      <c r="B39" s="185"/>
      <c r="C39" s="233" t="s">
        <v>129</v>
      </c>
      <c r="D39" s="234"/>
      <c r="E39" s="186">
        <v>77.45</v>
      </c>
      <c r="F39" s="187"/>
      <c r="G39" s="188"/>
      <c r="H39" s="189"/>
      <c r="I39" s="183"/>
      <c r="J39" s="190"/>
      <c r="K39" s="183"/>
      <c r="M39" s="184" t="s">
        <v>129</v>
      </c>
      <c r="O39" s="172"/>
    </row>
    <row r="40" spans="1:80">
      <c r="A40" s="173">
        <v>10</v>
      </c>
      <c r="B40" s="174" t="s">
        <v>130</v>
      </c>
      <c r="C40" s="175" t="s">
        <v>131</v>
      </c>
      <c r="D40" s="176" t="s">
        <v>132</v>
      </c>
      <c r="E40" s="177">
        <v>20</v>
      </c>
      <c r="F40" s="177">
        <v>0</v>
      </c>
      <c r="G40" s="178">
        <f>E40*F40</f>
        <v>0</v>
      </c>
      <c r="H40" s="179">
        <v>1.56E-3</v>
      </c>
      <c r="I40" s="180">
        <f>E40*H40</f>
        <v>3.1199999999999999E-2</v>
      </c>
      <c r="J40" s="179">
        <v>0</v>
      </c>
      <c r="K40" s="180">
        <f>E40*J40</f>
        <v>0</v>
      </c>
      <c r="O40" s="172">
        <v>2</v>
      </c>
      <c r="AA40" s="145">
        <v>1</v>
      </c>
      <c r="AB40" s="145">
        <v>1</v>
      </c>
      <c r="AC40" s="145">
        <v>1</v>
      </c>
      <c r="AZ40" s="145">
        <v>1</v>
      </c>
      <c r="BA40" s="145">
        <f>IF(AZ40=1,G40,0)</f>
        <v>0</v>
      </c>
      <c r="BB40" s="145">
        <f>IF(AZ40=2,G40,0)</f>
        <v>0</v>
      </c>
      <c r="BC40" s="145">
        <f>IF(AZ40=3,G40,0)</f>
        <v>0</v>
      </c>
      <c r="BD40" s="145">
        <f>IF(AZ40=4,G40,0)</f>
        <v>0</v>
      </c>
      <c r="BE40" s="145">
        <f>IF(AZ40=5,G40,0)</f>
        <v>0</v>
      </c>
      <c r="CA40" s="172">
        <v>1</v>
      </c>
      <c r="CB40" s="172">
        <v>1</v>
      </c>
    </row>
    <row r="41" spans="1:80">
      <c r="A41" s="181"/>
      <c r="B41" s="185"/>
      <c r="C41" s="233" t="s">
        <v>133</v>
      </c>
      <c r="D41" s="234"/>
      <c r="E41" s="186">
        <v>20</v>
      </c>
      <c r="F41" s="187"/>
      <c r="G41" s="188"/>
      <c r="H41" s="189"/>
      <c r="I41" s="183"/>
      <c r="J41" s="190"/>
      <c r="K41" s="183"/>
      <c r="M41" s="184" t="s">
        <v>133</v>
      </c>
      <c r="O41" s="172"/>
    </row>
    <row r="42" spans="1:80">
      <c r="A42" s="173">
        <v>11</v>
      </c>
      <c r="B42" s="174" t="s">
        <v>134</v>
      </c>
      <c r="C42" s="175" t="s">
        <v>135</v>
      </c>
      <c r="D42" s="176" t="s">
        <v>132</v>
      </c>
      <c r="E42" s="177">
        <v>113</v>
      </c>
      <c r="F42" s="177">
        <v>0</v>
      </c>
      <c r="G42" s="178">
        <f>E42*F42</f>
        <v>0</v>
      </c>
      <c r="H42" s="179">
        <v>4.3299999999999996E-3</v>
      </c>
      <c r="I42" s="180">
        <f>E42*H42</f>
        <v>0.48928999999999995</v>
      </c>
      <c r="J42" s="179">
        <v>0</v>
      </c>
      <c r="K42" s="180">
        <f>E42*J42</f>
        <v>0</v>
      </c>
      <c r="O42" s="172">
        <v>2</v>
      </c>
      <c r="AA42" s="145">
        <v>1</v>
      </c>
      <c r="AB42" s="145">
        <v>1</v>
      </c>
      <c r="AC42" s="145">
        <v>1</v>
      </c>
      <c r="AZ42" s="145">
        <v>1</v>
      </c>
      <c r="BA42" s="145">
        <f>IF(AZ42=1,G42,0)</f>
        <v>0</v>
      </c>
      <c r="BB42" s="145">
        <f>IF(AZ42=2,G42,0)</f>
        <v>0</v>
      </c>
      <c r="BC42" s="145">
        <f>IF(AZ42=3,G42,0)</f>
        <v>0</v>
      </c>
      <c r="BD42" s="145">
        <f>IF(AZ42=4,G42,0)</f>
        <v>0</v>
      </c>
      <c r="BE42" s="145">
        <f>IF(AZ42=5,G42,0)</f>
        <v>0</v>
      </c>
      <c r="CA42" s="172">
        <v>1</v>
      </c>
      <c r="CB42" s="172">
        <v>1</v>
      </c>
    </row>
    <row r="43" spans="1:80">
      <c r="A43" s="181"/>
      <c r="B43" s="185"/>
      <c r="C43" s="233" t="s">
        <v>136</v>
      </c>
      <c r="D43" s="234"/>
      <c r="E43" s="186">
        <v>100</v>
      </c>
      <c r="F43" s="187"/>
      <c r="G43" s="188"/>
      <c r="H43" s="189"/>
      <c r="I43" s="183"/>
      <c r="J43" s="190"/>
      <c r="K43" s="183"/>
      <c r="M43" s="184" t="s">
        <v>136</v>
      </c>
      <c r="O43" s="172"/>
    </row>
    <row r="44" spans="1:80">
      <c r="A44" s="181"/>
      <c r="B44" s="185"/>
      <c r="C44" s="233" t="s">
        <v>137</v>
      </c>
      <c r="D44" s="234"/>
      <c r="E44" s="186">
        <v>13</v>
      </c>
      <c r="F44" s="187"/>
      <c r="G44" s="188"/>
      <c r="H44" s="189"/>
      <c r="I44" s="183"/>
      <c r="J44" s="190"/>
      <c r="K44" s="183"/>
      <c r="M44" s="184" t="s">
        <v>137</v>
      </c>
      <c r="O44" s="172"/>
    </row>
    <row r="45" spans="1:80">
      <c r="A45" s="173">
        <v>12</v>
      </c>
      <c r="B45" s="174" t="s">
        <v>138</v>
      </c>
      <c r="C45" s="175" t="s">
        <v>139</v>
      </c>
      <c r="D45" s="176" t="s">
        <v>132</v>
      </c>
      <c r="E45" s="177">
        <v>8</v>
      </c>
      <c r="F45" s="177">
        <v>0</v>
      </c>
      <c r="G45" s="178">
        <f>E45*F45</f>
        <v>0</v>
      </c>
      <c r="H45" s="179">
        <v>1.7330000000000002E-2</v>
      </c>
      <c r="I45" s="180">
        <f>E45*H45</f>
        <v>0.13864000000000001</v>
      </c>
      <c r="J45" s="179">
        <v>0</v>
      </c>
      <c r="K45" s="180">
        <f>E45*J45</f>
        <v>0</v>
      </c>
      <c r="O45" s="172">
        <v>2</v>
      </c>
      <c r="AA45" s="145">
        <v>1</v>
      </c>
      <c r="AB45" s="145">
        <v>1</v>
      </c>
      <c r="AC45" s="145">
        <v>1</v>
      </c>
      <c r="AZ45" s="145">
        <v>1</v>
      </c>
      <c r="BA45" s="145">
        <f>IF(AZ45=1,G45,0)</f>
        <v>0</v>
      </c>
      <c r="BB45" s="145">
        <f>IF(AZ45=2,G45,0)</f>
        <v>0</v>
      </c>
      <c r="BC45" s="145">
        <f>IF(AZ45=3,G45,0)</f>
        <v>0</v>
      </c>
      <c r="BD45" s="145">
        <f>IF(AZ45=4,G45,0)</f>
        <v>0</v>
      </c>
      <c r="BE45" s="145">
        <f>IF(AZ45=5,G45,0)</f>
        <v>0</v>
      </c>
      <c r="CA45" s="172">
        <v>1</v>
      </c>
      <c r="CB45" s="172">
        <v>1</v>
      </c>
    </row>
    <row r="46" spans="1:80">
      <c r="A46" s="181"/>
      <c r="B46" s="185"/>
      <c r="C46" s="233" t="s">
        <v>140</v>
      </c>
      <c r="D46" s="234"/>
      <c r="E46" s="186">
        <v>8</v>
      </c>
      <c r="F46" s="187"/>
      <c r="G46" s="188"/>
      <c r="H46" s="189"/>
      <c r="I46" s="183"/>
      <c r="J46" s="190"/>
      <c r="K46" s="183"/>
      <c r="M46" s="184" t="s">
        <v>140</v>
      </c>
      <c r="O46" s="172"/>
    </row>
    <row r="47" spans="1:80" ht="22.5">
      <c r="A47" s="173">
        <v>13</v>
      </c>
      <c r="B47" s="174" t="s">
        <v>141</v>
      </c>
      <c r="C47" s="175" t="s">
        <v>142</v>
      </c>
      <c r="D47" s="176" t="s">
        <v>102</v>
      </c>
      <c r="E47" s="177">
        <v>0.45</v>
      </c>
      <c r="F47" s="177">
        <v>0</v>
      </c>
      <c r="G47" s="178">
        <f>E47*F47</f>
        <v>0</v>
      </c>
      <c r="H47" s="179">
        <v>6.4000000000000001E-2</v>
      </c>
      <c r="I47" s="180">
        <f>E47*H47</f>
        <v>2.8800000000000003E-2</v>
      </c>
      <c r="J47" s="179">
        <v>0</v>
      </c>
      <c r="K47" s="180">
        <f>E47*J47</f>
        <v>0</v>
      </c>
      <c r="O47" s="172">
        <v>2</v>
      </c>
      <c r="AA47" s="145">
        <v>1</v>
      </c>
      <c r="AB47" s="145">
        <v>1</v>
      </c>
      <c r="AC47" s="145">
        <v>1</v>
      </c>
      <c r="AZ47" s="145">
        <v>1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2">
        <v>1</v>
      </c>
      <c r="CB47" s="172">
        <v>1</v>
      </c>
    </row>
    <row r="48" spans="1:80">
      <c r="A48" s="181"/>
      <c r="B48" s="185"/>
      <c r="C48" s="233" t="s">
        <v>143</v>
      </c>
      <c r="D48" s="234"/>
      <c r="E48" s="186">
        <v>0</v>
      </c>
      <c r="F48" s="187"/>
      <c r="G48" s="188"/>
      <c r="H48" s="189"/>
      <c r="I48" s="183"/>
      <c r="J48" s="190"/>
      <c r="K48" s="183"/>
      <c r="M48" s="184" t="s">
        <v>143</v>
      </c>
      <c r="O48" s="172"/>
    </row>
    <row r="49" spans="1:80">
      <c r="A49" s="181"/>
      <c r="B49" s="185"/>
      <c r="C49" s="233" t="s">
        <v>144</v>
      </c>
      <c r="D49" s="234"/>
      <c r="E49" s="186">
        <v>0.45</v>
      </c>
      <c r="F49" s="187"/>
      <c r="G49" s="188"/>
      <c r="H49" s="189"/>
      <c r="I49" s="183"/>
      <c r="J49" s="190"/>
      <c r="K49" s="183"/>
      <c r="M49" s="184" t="s">
        <v>144</v>
      </c>
      <c r="O49" s="172"/>
    </row>
    <row r="50" spans="1:80" ht="22.5">
      <c r="A50" s="173">
        <v>14</v>
      </c>
      <c r="B50" s="174" t="s">
        <v>145</v>
      </c>
      <c r="C50" s="175" t="s">
        <v>146</v>
      </c>
      <c r="D50" s="176" t="s">
        <v>132</v>
      </c>
      <c r="E50" s="177">
        <v>27.244</v>
      </c>
      <c r="F50" s="177">
        <v>0</v>
      </c>
      <c r="G50" s="178">
        <f>E50*F50</f>
        <v>0</v>
      </c>
      <c r="H50" s="179">
        <v>2.3800000000000002E-3</v>
      </c>
      <c r="I50" s="180">
        <f>E50*H50</f>
        <v>6.4840720000000004E-2</v>
      </c>
      <c r="J50" s="179">
        <v>0</v>
      </c>
      <c r="K50" s="180">
        <f>E50*J50</f>
        <v>0</v>
      </c>
      <c r="O50" s="172">
        <v>2</v>
      </c>
      <c r="AA50" s="145">
        <v>1</v>
      </c>
      <c r="AB50" s="145">
        <v>1</v>
      </c>
      <c r="AC50" s="145">
        <v>1</v>
      </c>
      <c r="AZ50" s="145">
        <v>1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2">
        <v>1</v>
      </c>
      <c r="CB50" s="172">
        <v>1</v>
      </c>
    </row>
    <row r="51" spans="1:80">
      <c r="A51" s="181"/>
      <c r="B51" s="185"/>
      <c r="C51" s="233" t="s">
        <v>147</v>
      </c>
      <c r="D51" s="234"/>
      <c r="E51" s="186">
        <v>14.82</v>
      </c>
      <c r="F51" s="187"/>
      <c r="G51" s="188"/>
      <c r="H51" s="189"/>
      <c r="I51" s="183"/>
      <c r="J51" s="190"/>
      <c r="K51" s="183"/>
      <c r="M51" s="184" t="s">
        <v>147</v>
      </c>
      <c r="O51" s="172"/>
    </row>
    <row r="52" spans="1:80">
      <c r="A52" s="181"/>
      <c r="B52" s="185"/>
      <c r="C52" s="233" t="s">
        <v>148</v>
      </c>
      <c r="D52" s="234"/>
      <c r="E52" s="186">
        <v>-4.0999999999999996</v>
      </c>
      <c r="F52" s="187"/>
      <c r="G52" s="188"/>
      <c r="H52" s="189"/>
      <c r="I52" s="183"/>
      <c r="J52" s="190"/>
      <c r="K52" s="183"/>
      <c r="M52" s="184" t="s">
        <v>148</v>
      </c>
      <c r="O52" s="172"/>
    </row>
    <row r="53" spans="1:80">
      <c r="A53" s="181"/>
      <c r="B53" s="185"/>
      <c r="C53" s="233" t="s">
        <v>149</v>
      </c>
      <c r="D53" s="234"/>
      <c r="E53" s="186">
        <v>5.22</v>
      </c>
      <c r="F53" s="187"/>
      <c r="G53" s="188"/>
      <c r="H53" s="189"/>
      <c r="I53" s="183"/>
      <c r="J53" s="190"/>
      <c r="K53" s="183"/>
      <c r="M53" s="184" t="s">
        <v>149</v>
      </c>
      <c r="O53" s="172"/>
    </row>
    <row r="54" spans="1:80">
      <c r="A54" s="181"/>
      <c r="B54" s="185"/>
      <c r="C54" s="233" t="s">
        <v>150</v>
      </c>
      <c r="D54" s="234"/>
      <c r="E54" s="186">
        <v>12.204000000000001</v>
      </c>
      <c r="F54" s="187"/>
      <c r="G54" s="188"/>
      <c r="H54" s="189"/>
      <c r="I54" s="183"/>
      <c r="J54" s="190"/>
      <c r="K54" s="183"/>
      <c r="M54" s="184" t="s">
        <v>150</v>
      </c>
      <c r="O54" s="172"/>
    </row>
    <row r="55" spans="1:80">
      <c r="A55" s="181"/>
      <c r="B55" s="185"/>
      <c r="C55" s="233" t="s">
        <v>151</v>
      </c>
      <c r="D55" s="234"/>
      <c r="E55" s="186">
        <v>-0.9</v>
      </c>
      <c r="F55" s="187"/>
      <c r="G55" s="188"/>
      <c r="H55" s="189"/>
      <c r="I55" s="183"/>
      <c r="J55" s="190"/>
      <c r="K55" s="183"/>
      <c r="M55" s="184" t="s">
        <v>151</v>
      </c>
      <c r="O55" s="172"/>
    </row>
    <row r="56" spans="1:80" ht="22.5">
      <c r="A56" s="173">
        <v>15</v>
      </c>
      <c r="B56" s="174" t="s">
        <v>152</v>
      </c>
      <c r="C56" s="175" t="s">
        <v>153</v>
      </c>
      <c r="D56" s="176" t="s">
        <v>102</v>
      </c>
      <c r="E56" s="177">
        <v>3.75</v>
      </c>
      <c r="F56" s="177">
        <v>0</v>
      </c>
      <c r="G56" s="178">
        <f>E56*F56</f>
        <v>0</v>
      </c>
      <c r="H56" s="179">
        <v>3.6490000000000002E-2</v>
      </c>
      <c r="I56" s="180">
        <f>E56*H56</f>
        <v>0.1368375</v>
      </c>
      <c r="J56" s="179">
        <v>0</v>
      </c>
      <c r="K56" s="180">
        <f>E56*J56</f>
        <v>0</v>
      </c>
      <c r="O56" s="172">
        <v>2</v>
      </c>
      <c r="AA56" s="145">
        <v>1</v>
      </c>
      <c r="AB56" s="145">
        <v>1</v>
      </c>
      <c r="AC56" s="145">
        <v>1</v>
      </c>
      <c r="AZ56" s="145">
        <v>1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2">
        <v>1</v>
      </c>
      <c r="CB56" s="172">
        <v>1</v>
      </c>
    </row>
    <row r="57" spans="1:80">
      <c r="A57" s="181"/>
      <c r="B57" s="185"/>
      <c r="C57" s="233" t="s">
        <v>154</v>
      </c>
      <c r="D57" s="234"/>
      <c r="E57" s="186">
        <v>3.75</v>
      </c>
      <c r="F57" s="187"/>
      <c r="G57" s="188"/>
      <c r="H57" s="189"/>
      <c r="I57" s="183"/>
      <c r="J57" s="190"/>
      <c r="K57" s="183"/>
      <c r="M57" s="184" t="s">
        <v>154</v>
      </c>
      <c r="O57" s="172"/>
    </row>
    <row r="58" spans="1:80">
      <c r="A58" s="173">
        <v>16</v>
      </c>
      <c r="B58" s="174" t="s">
        <v>155</v>
      </c>
      <c r="C58" s="175" t="s">
        <v>156</v>
      </c>
      <c r="D58" s="176" t="s">
        <v>102</v>
      </c>
      <c r="E58" s="177">
        <v>2.34</v>
      </c>
      <c r="F58" s="177">
        <v>0</v>
      </c>
      <c r="G58" s="178">
        <f>E58*F58</f>
        <v>0</v>
      </c>
      <c r="H58" s="179">
        <v>6.9300000000000004E-3</v>
      </c>
      <c r="I58" s="180">
        <f>E58*H58</f>
        <v>1.62162E-2</v>
      </c>
      <c r="J58" s="179">
        <v>0</v>
      </c>
      <c r="K58" s="180">
        <f>E58*J58</f>
        <v>0</v>
      </c>
      <c r="O58" s="172">
        <v>2</v>
      </c>
      <c r="AA58" s="145">
        <v>1</v>
      </c>
      <c r="AB58" s="145">
        <v>1</v>
      </c>
      <c r="AC58" s="145">
        <v>1</v>
      </c>
      <c r="AZ58" s="145">
        <v>1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2">
        <v>1</v>
      </c>
      <c r="CB58" s="172">
        <v>1</v>
      </c>
    </row>
    <row r="59" spans="1:80">
      <c r="A59" s="181"/>
      <c r="B59" s="185"/>
      <c r="C59" s="233" t="s">
        <v>157</v>
      </c>
      <c r="D59" s="234"/>
      <c r="E59" s="186">
        <v>0</v>
      </c>
      <c r="F59" s="187"/>
      <c r="G59" s="188"/>
      <c r="H59" s="189"/>
      <c r="I59" s="183"/>
      <c r="J59" s="190"/>
      <c r="K59" s="183"/>
      <c r="M59" s="184" t="s">
        <v>157</v>
      </c>
      <c r="O59" s="172"/>
    </row>
    <row r="60" spans="1:80">
      <c r="A60" s="181"/>
      <c r="B60" s="185"/>
      <c r="C60" s="233" t="s">
        <v>158</v>
      </c>
      <c r="D60" s="234"/>
      <c r="E60" s="186">
        <v>2.34</v>
      </c>
      <c r="F60" s="187"/>
      <c r="G60" s="188"/>
      <c r="H60" s="189"/>
      <c r="I60" s="183"/>
      <c r="J60" s="190"/>
      <c r="K60" s="183"/>
      <c r="M60" s="184" t="s">
        <v>158</v>
      </c>
      <c r="O60" s="172"/>
    </row>
    <row r="61" spans="1:80">
      <c r="A61" s="173">
        <v>17</v>
      </c>
      <c r="B61" s="174" t="s">
        <v>159</v>
      </c>
      <c r="C61" s="175" t="s">
        <v>160</v>
      </c>
      <c r="D61" s="176" t="s">
        <v>102</v>
      </c>
      <c r="E61" s="177">
        <v>9.1624999999999996</v>
      </c>
      <c r="F61" s="177">
        <v>0</v>
      </c>
      <c r="G61" s="178">
        <f>E61*F61</f>
        <v>0</v>
      </c>
      <c r="H61" s="179">
        <v>4.0869999999999997E-2</v>
      </c>
      <c r="I61" s="180">
        <f>E61*H61</f>
        <v>0.37447137499999994</v>
      </c>
      <c r="J61" s="179">
        <v>0</v>
      </c>
      <c r="K61" s="180">
        <f>E61*J61</f>
        <v>0</v>
      </c>
      <c r="O61" s="172">
        <v>2</v>
      </c>
      <c r="AA61" s="145">
        <v>1</v>
      </c>
      <c r="AB61" s="145">
        <v>1</v>
      </c>
      <c r="AC61" s="145">
        <v>1</v>
      </c>
      <c r="AZ61" s="145">
        <v>1</v>
      </c>
      <c r="BA61" s="145">
        <f>IF(AZ61=1,G61,0)</f>
        <v>0</v>
      </c>
      <c r="BB61" s="145">
        <f>IF(AZ61=2,G61,0)</f>
        <v>0</v>
      </c>
      <c r="BC61" s="145">
        <f>IF(AZ61=3,G61,0)</f>
        <v>0</v>
      </c>
      <c r="BD61" s="145">
        <f>IF(AZ61=4,G61,0)</f>
        <v>0</v>
      </c>
      <c r="BE61" s="145">
        <f>IF(AZ61=5,G61,0)</f>
        <v>0</v>
      </c>
      <c r="CA61" s="172">
        <v>1</v>
      </c>
      <c r="CB61" s="172">
        <v>1</v>
      </c>
    </row>
    <row r="62" spans="1:80">
      <c r="A62" s="181"/>
      <c r="B62" s="185"/>
      <c r="C62" s="233" t="s">
        <v>161</v>
      </c>
      <c r="D62" s="234"/>
      <c r="E62" s="186">
        <v>2.2999999999999998</v>
      </c>
      <c r="F62" s="187"/>
      <c r="G62" s="188"/>
      <c r="H62" s="189"/>
      <c r="I62" s="183"/>
      <c r="J62" s="190"/>
      <c r="K62" s="183"/>
      <c r="M62" s="184" t="s">
        <v>161</v>
      </c>
      <c r="O62" s="172"/>
    </row>
    <row r="63" spans="1:80">
      <c r="A63" s="181"/>
      <c r="B63" s="185"/>
      <c r="C63" s="233" t="s">
        <v>162</v>
      </c>
      <c r="D63" s="234"/>
      <c r="E63" s="186">
        <v>0</v>
      </c>
      <c r="F63" s="187"/>
      <c r="G63" s="188"/>
      <c r="H63" s="189"/>
      <c r="I63" s="183"/>
      <c r="J63" s="190"/>
      <c r="K63" s="183"/>
      <c r="M63" s="184" t="s">
        <v>162</v>
      </c>
      <c r="O63" s="172"/>
    </row>
    <row r="64" spans="1:80">
      <c r="A64" s="181"/>
      <c r="B64" s="185"/>
      <c r="C64" s="233" t="s">
        <v>163</v>
      </c>
      <c r="D64" s="234"/>
      <c r="E64" s="186">
        <v>3.0375000000000001</v>
      </c>
      <c r="F64" s="187"/>
      <c r="G64" s="188"/>
      <c r="H64" s="189"/>
      <c r="I64" s="183"/>
      <c r="J64" s="190"/>
      <c r="K64" s="183"/>
      <c r="M64" s="184" t="s">
        <v>163</v>
      </c>
      <c r="O64" s="172"/>
    </row>
    <row r="65" spans="1:80">
      <c r="A65" s="181"/>
      <c r="B65" s="185"/>
      <c r="C65" s="233" t="s">
        <v>164</v>
      </c>
      <c r="D65" s="234"/>
      <c r="E65" s="186">
        <v>1.4850000000000001</v>
      </c>
      <c r="F65" s="187"/>
      <c r="G65" s="188"/>
      <c r="H65" s="189"/>
      <c r="I65" s="183"/>
      <c r="J65" s="190"/>
      <c r="K65" s="183"/>
      <c r="M65" s="184" t="s">
        <v>164</v>
      </c>
      <c r="O65" s="172"/>
    </row>
    <row r="66" spans="1:80">
      <c r="A66" s="181"/>
      <c r="B66" s="185"/>
      <c r="C66" s="233" t="s">
        <v>157</v>
      </c>
      <c r="D66" s="234"/>
      <c r="E66" s="186">
        <v>0</v>
      </c>
      <c r="F66" s="187"/>
      <c r="G66" s="188"/>
      <c r="H66" s="189"/>
      <c r="I66" s="183"/>
      <c r="J66" s="190"/>
      <c r="K66" s="183"/>
      <c r="M66" s="184" t="s">
        <v>157</v>
      </c>
      <c r="O66" s="172"/>
    </row>
    <row r="67" spans="1:80">
      <c r="A67" s="181"/>
      <c r="B67" s="185"/>
      <c r="C67" s="233" t="s">
        <v>158</v>
      </c>
      <c r="D67" s="234"/>
      <c r="E67" s="186">
        <v>2.34</v>
      </c>
      <c r="F67" s="187"/>
      <c r="G67" s="188"/>
      <c r="H67" s="189"/>
      <c r="I67" s="183"/>
      <c r="J67" s="190"/>
      <c r="K67" s="183"/>
      <c r="M67" s="184" t="s">
        <v>158</v>
      </c>
      <c r="O67" s="172"/>
    </row>
    <row r="68" spans="1:80">
      <c r="A68" s="173">
        <v>18</v>
      </c>
      <c r="B68" s="174" t="s">
        <v>165</v>
      </c>
      <c r="C68" s="175" t="s">
        <v>166</v>
      </c>
      <c r="D68" s="176" t="s">
        <v>102</v>
      </c>
      <c r="E68" s="177">
        <v>133.84</v>
      </c>
      <c r="F68" s="177">
        <v>0</v>
      </c>
      <c r="G68" s="178">
        <f>E68*F68</f>
        <v>0</v>
      </c>
      <c r="H68" s="179">
        <v>6.3499999999999997E-3</v>
      </c>
      <c r="I68" s="180">
        <f>E68*H68</f>
        <v>0.84988399999999997</v>
      </c>
      <c r="J68" s="179">
        <v>0</v>
      </c>
      <c r="K68" s="180">
        <f>E68*J68</f>
        <v>0</v>
      </c>
      <c r="O68" s="172">
        <v>2</v>
      </c>
      <c r="AA68" s="145">
        <v>1</v>
      </c>
      <c r="AB68" s="145">
        <v>1</v>
      </c>
      <c r="AC68" s="145">
        <v>1</v>
      </c>
      <c r="AZ68" s="145">
        <v>1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72">
        <v>1</v>
      </c>
      <c r="CB68" s="172">
        <v>1</v>
      </c>
    </row>
    <row r="69" spans="1:80">
      <c r="A69" s="181"/>
      <c r="B69" s="185"/>
      <c r="C69" s="233" t="s">
        <v>127</v>
      </c>
      <c r="D69" s="234"/>
      <c r="E69" s="186">
        <v>0</v>
      </c>
      <c r="F69" s="187"/>
      <c r="G69" s="188"/>
      <c r="H69" s="189"/>
      <c r="I69" s="183"/>
      <c r="J69" s="190"/>
      <c r="K69" s="183"/>
      <c r="M69" s="184" t="s">
        <v>127</v>
      </c>
      <c r="O69" s="172"/>
    </row>
    <row r="70" spans="1:80" ht="22.5">
      <c r="A70" s="181"/>
      <c r="B70" s="185"/>
      <c r="C70" s="233" t="s">
        <v>128</v>
      </c>
      <c r="D70" s="234"/>
      <c r="E70" s="186">
        <v>56.39</v>
      </c>
      <c r="F70" s="187"/>
      <c r="G70" s="188"/>
      <c r="H70" s="189"/>
      <c r="I70" s="183"/>
      <c r="J70" s="190"/>
      <c r="K70" s="183"/>
      <c r="M70" s="184" t="s">
        <v>128</v>
      </c>
      <c r="O70" s="172"/>
    </row>
    <row r="71" spans="1:80" ht="22.5">
      <c r="A71" s="181"/>
      <c r="B71" s="185"/>
      <c r="C71" s="233" t="s">
        <v>129</v>
      </c>
      <c r="D71" s="234"/>
      <c r="E71" s="186">
        <v>77.45</v>
      </c>
      <c r="F71" s="187"/>
      <c r="G71" s="188"/>
      <c r="H71" s="189"/>
      <c r="I71" s="183"/>
      <c r="J71" s="190"/>
      <c r="K71" s="183"/>
      <c r="M71" s="184" t="s">
        <v>129</v>
      </c>
      <c r="O71" s="172"/>
    </row>
    <row r="72" spans="1:80">
      <c r="A72" s="173">
        <v>19</v>
      </c>
      <c r="B72" s="174" t="s">
        <v>167</v>
      </c>
      <c r="C72" s="175" t="s">
        <v>168</v>
      </c>
      <c r="D72" s="176" t="s">
        <v>102</v>
      </c>
      <c r="E72" s="177">
        <v>2.2999999999999998</v>
      </c>
      <c r="F72" s="177">
        <v>0</v>
      </c>
      <c r="G72" s="178">
        <f>E72*F72</f>
        <v>0</v>
      </c>
      <c r="H72" s="179">
        <v>0</v>
      </c>
      <c r="I72" s="180">
        <f>E72*H72</f>
        <v>0</v>
      </c>
      <c r="J72" s="179">
        <v>0</v>
      </c>
      <c r="K72" s="180">
        <f>E72*J72</f>
        <v>0</v>
      </c>
      <c r="O72" s="172">
        <v>2</v>
      </c>
      <c r="AA72" s="145">
        <v>1</v>
      </c>
      <c r="AB72" s="145">
        <v>1</v>
      </c>
      <c r="AC72" s="145">
        <v>1</v>
      </c>
      <c r="AZ72" s="145">
        <v>1</v>
      </c>
      <c r="BA72" s="145">
        <f>IF(AZ72=1,G72,0)</f>
        <v>0</v>
      </c>
      <c r="BB72" s="145">
        <f>IF(AZ72=2,G72,0)</f>
        <v>0</v>
      </c>
      <c r="BC72" s="145">
        <f>IF(AZ72=3,G72,0)</f>
        <v>0</v>
      </c>
      <c r="BD72" s="145">
        <f>IF(AZ72=4,G72,0)</f>
        <v>0</v>
      </c>
      <c r="BE72" s="145">
        <f>IF(AZ72=5,G72,0)</f>
        <v>0</v>
      </c>
      <c r="CA72" s="172">
        <v>1</v>
      </c>
      <c r="CB72" s="172">
        <v>1</v>
      </c>
    </row>
    <row r="73" spans="1:80">
      <c r="A73" s="181"/>
      <c r="B73" s="185"/>
      <c r="C73" s="233" t="s">
        <v>161</v>
      </c>
      <c r="D73" s="234"/>
      <c r="E73" s="186">
        <v>2.2999999999999998</v>
      </c>
      <c r="F73" s="187"/>
      <c r="G73" s="188"/>
      <c r="H73" s="189"/>
      <c r="I73" s="183"/>
      <c r="J73" s="190"/>
      <c r="K73" s="183"/>
      <c r="M73" s="184" t="s">
        <v>161</v>
      </c>
      <c r="O73" s="172"/>
    </row>
    <row r="74" spans="1:80">
      <c r="A74" s="191"/>
      <c r="B74" s="192" t="s">
        <v>76</v>
      </c>
      <c r="C74" s="193" t="s">
        <v>124</v>
      </c>
      <c r="D74" s="194"/>
      <c r="E74" s="195"/>
      <c r="F74" s="196"/>
      <c r="G74" s="197">
        <f>SUM(G35:G73)</f>
        <v>0</v>
      </c>
      <c r="H74" s="198"/>
      <c r="I74" s="199">
        <f>SUM(I35:I73)</f>
        <v>2.1930845949999997</v>
      </c>
      <c r="J74" s="198"/>
      <c r="K74" s="199">
        <f>SUM(K35:K73)</f>
        <v>0</v>
      </c>
      <c r="O74" s="172">
        <v>4</v>
      </c>
      <c r="BA74" s="200">
        <f>SUM(BA35:BA73)</f>
        <v>0</v>
      </c>
      <c r="BB74" s="200">
        <f>SUM(BB35:BB73)</f>
        <v>0</v>
      </c>
      <c r="BC74" s="200">
        <f>SUM(BC35:BC73)</f>
        <v>0</v>
      </c>
      <c r="BD74" s="200">
        <f>SUM(BD35:BD73)</f>
        <v>0</v>
      </c>
      <c r="BE74" s="200">
        <f>SUM(BE35:BE73)</f>
        <v>0</v>
      </c>
    </row>
    <row r="75" spans="1:80">
      <c r="A75" s="162" t="s">
        <v>74</v>
      </c>
      <c r="B75" s="163" t="s">
        <v>169</v>
      </c>
      <c r="C75" s="164" t="s">
        <v>170</v>
      </c>
      <c r="D75" s="165"/>
      <c r="E75" s="166"/>
      <c r="F75" s="166"/>
      <c r="G75" s="167"/>
      <c r="H75" s="168"/>
      <c r="I75" s="169"/>
      <c r="J75" s="170"/>
      <c r="K75" s="171"/>
      <c r="O75" s="172">
        <v>1</v>
      </c>
    </row>
    <row r="76" spans="1:80">
      <c r="A76" s="173">
        <v>20</v>
      </c>
      <c r="B76" s="174" t="s">
        <v>172</v>
      </c>
      <c r="C76" s="175" t="s">
        <v>173</v>
      </c>
      <c r="D76" s="176" t="s">
        <v>102</v>
      </c>
      <c r="E76" s="177">
        <v>11.88</v>
      </c>
      <c r="F76" s="177">
        <v>0</v>
      </c>
      <c r="G76" s="178">
        <f>E76*F76</f>
        <v>0</v>
      </c>
      <c r="H76" s="179">
        <v>7.1660000000000001E-2</v>
      </c>
      <c r="I76" s="180">
        <f>E76*H76</f>
        <v>0.8513208000000001</v>
      </c>
      <c r="J76" s="179">
        <v>0</v>
      </c>
      <c r="K76" s="180">
        <f>E76*J76</f>
        <v>0</v>
      </c>
      <c r="O76" s="172">
        <v>2</v>
      </c>
      <c r="AA76" s="145">
        <v>1</v>
      </c>
      <c r="AB76" s="145">
        <v>1</v>
      </c>
      <c r="AC76" s="145">
        <v>1</v>
      </c>
      <c r="AZ76" s="145">
        <v>1</v>
      </c>
      <c r="BA76" s="145">
        <f>IF(AZ76=1,G76,0)</f>
        <v>0</v>
      </c>
      <c r="BB76" s="145">
        <f>IF(AZ76=2,G76,0)</f>
        <v>0</v>
      </c>
      <c r="BC76" s="145">
        <f>IF(AZ76=3,G76,0)</f>
        <v>0</v>
      </c>
      <c r="BD76" s="145">
        <f>IF(AZ76=4,G76,0)</f>
        <v>0</v>
      </c>
      <c r="BE76" s="145">
        <f>IF(AZ76=5,G76,0)</f>
        <v>0</v>
      </c>
      <c r="CA76" s="172">
        <v>1</v>
      </c>
      <c r="CB76" s="172">
        <v>1</v>
      </c>
    </row>
    <row r="77" spans="1:80">
      <c r="A77" s="181"/>
      <c r="B77" s="185"/>
      <c r="C77" s="233" t="s">
        <v>174</v>
      </c>
      <c r="D77" s="234"/>
      <c r="E77" s="186">
        <v>11.88</v>
      </c>
      <c r="F77" s="187"/>
      <c r="G77" s="188"/>
      <c r="H77" s="189"/>
      <c r="I77" s="183"/>
      <c r="J77" s="190"/>
      <c r="K77" s="183"/>
      <c r="M77" s="184" t="s">
        <v>174</v>
      </c>
      <c r="O77" s="172"/>
    </row>
    <row r="78" spans="1:80">
      <c r="A78" s="173">
        <v>21</v>
      </c>
      <c r="B78" s="174" t="s">
        <v>175</v>
      </c>
      <c r="C78" s="175" t="s">
        <v>176</v>
      </c>
      <c r="D78" s="176" t="s">
        <v>102</v>
      </c>
      <c r="E78" s="177">
        <v>3.2250000000000001</v>
      </c>
      <c r="F78" s="177">
        <v>0</v>
      </c>
      <c r="G78" s="178">
        <f>E78*F78</f>
        <v>0</v>
      </c>
      <c r="H78" s="179">
        <v>0.1231</v>
      </c>
      <c r="I78" s="180">
        <f>E78*H78</f>
        <v>0.3969975</v>
      </c>
      <c r="J78" s="179">
        <v>0</v>
      </c>
      <c r="K78" s="180">
        <f>E78*J78</f>
        <v>0</v>
      </c>
      <c r="O78" s="172">
        <v>2</v>
      </c>
      <c r="AA78" s="145">
        <v>1</v>
      </c>
      <c r="AB78" s="145">
        <v>1</v>
      </c>
      <c r="AC78" s="145">
        <v>1</v>
      </c>
      <c r="AZ78" s="145">
        <v>1</v>
      </c>
      <c r="BA78" s="145">
        <f>IF(AZ78=1,G78,0)</f>
        <v>0</v>
      </c>
      <c r="BB78" s="145">
        <f>IF(AZ78=2,G78,0)</f>
        <v>0</v>
      </c>
      <c r="BC78" s="145">
        <f>IF(AZ78=3,G78,0)</f>
        <v>0</v>
      </c>
      <c r="BD78" s="145">
        <f>IF(AZ78=4,G78,0)</f>
        <v>0</v>
      </c>
      <c r="BE78" s="145">
        <f>IF(AZ78=5,G78,0)</f>
        <v>0</v>
      </c>
      <c r="CA78" s="172">
        <v>1</v>
      </c>
      <c r="CB78" s="172">
        <v>1</v>
      </c>
    </row>
    <row r="79" spans="1:80">
      <c r="A79" s="181"/>
      <c r="B79" s="185"/>
      <c r="C79" s="233" t="s">
        <v>177</v>
      </c>
      <c r="D79" s="234"/>
      <c r="E79" s="186">
        <v>0</v>
      </c>
      <c r="F79" s="187"/>
      <c r="G79" s="188"/>
      <c r="H79" s="189"/>
      <c r="I79" s="183"/>
      <c r="J79" s="190"/>
      <c r="K79" s="183"/>
      <c r="M79" s="184" t="s">
        <v>177</v>
      </c>
      <c r="O79" s="172"/>
    </row>
    <row r="80" spans="1:80">
      <c r="A80" s="181"/>
      <c r="B80" s="185"/>
      <c r="C80" s="233" t="s">
        <v>178</v>
      </c>
      <c r="D80" s="234"/>
      <c r="E80" s="186">
        <v>1.65</v>
      </c>
      <c r="F80" s="187"/>
      <c r="G80" s="188"/>
      <c r="H80" s="189"/>
      <c r="I80" s="183"/>
      <c r="J80" s="190"/>
      <c r="K80" s="183"/>
      <c r="M80" s="184" t="s">
        <v>178</v>
      </c>
      <c r="O80" s="172"/>
    </row>
    <row r="81" spans="1:80">
      <c r="A81" s="181"/>
      <c r="B81" s="185"/>
      <c r="C81" s="233" t="s">
        <v>179</v>
      </c>
      <c r="D81" s="234"/>
      <c r="E81" s="186">
        <v>1.575</v>
      </c>
      <c r="F81" s="187"/>
      <c r="G81" s="188"/>
      <c r="H81" s="189"/>
      <c r="I81" s="183"/>
      <c r="J81" s="190"/>
      <c r="K81" s="183"/>
      <c r="M81" s="184" t="s">
        <v>179</v>
      </c>
      <c r="O81" s="172"/>
    </row>
    <row r="82" spans="1:80">
      <c r="A82" s="173">
        <v>22</v>
      </c>
      <c r="B82" s="174" t="s">
        <v>180</v>
      </c>
      <c r="C82" s="175" t="s">
        <v>181</v>
      </c>
      <c r="D82" s="176" t="s">
        <v>102</v>
      </c>
      <c r="E82" s="177">
        <v>44.81</v>
      </c>
      <c r="F82" s="177">
        <v>0</v>
      </c>
      <c r="G82" s="178">
        <f>E82*F82</f>
        <v>0</v>
      </c>
      <c r="H82" s="179">
        <v>0</v>
      </c>
      <c r="I82" s="180">
        <f>E82*H82</f>
        <v>0</v>
      </c>
      <c r="J82" s="179">
        <v>0</v>
      </c>
      <c r="K82" s="180">
        <f>E82*J82</f>
        <v>0</v>
      </c>
      <c r="O82" s="172">
        <v>2</v>
      </c>
      <c r="AA82" s="145">
        <v>1</v>
      </c>
      <c r="AB82" s="145">
        <v>1</v>
      </c>
      <c r="AC82" s="145">
        <v>1</v>
      </c>
      <c r="AZ82" s="145">
        <v>1</v>
      </c>
      <c r="BA82" s="145">
        <f>IF(AZ82=1,G82,0)</f>
        <v>0</v>
      </c>
      <c r="BB82" s="145">
        <f>IF(AZ82=2,G82,0)</f>
        <v>0</v>
      </c>
      <c r="BC82" s="145">
        <f>IF(AZ82=3,G82,0)</f>
        <v>0</v>
      </c>
      <c r="BD82" s="145">
        <f>IF(AZ82=4,G82,0)</f>
        <v>0</v>
      </c>
      <c r="BE82" s="145">
        <f>IF(AZ82=5,G82,0)</f>
        <v>0</v>
      </c>
      <c r="CA82" s="172">
        <v>1</v>
      </c>
      <c r="CB82" s="172">
        <v>1</v>
      </c>
    </row>
    <row r="83" spans="1:80">
      <c r="A83" s="181"/>
      <c r="B83" s="185"/>
      <c r="C83" s="233" t="s">
        <v>182</v>
      </c>
      <c r="D83" s="234"/>
      <c r="E83" s="186">
        <v>0</v>
      </c>
      <c r="F83" s="187"/>
      <c r="G83" s="188"/>
      <c r="H83" s="189"/>
      <c r="I83" s="183"/>
      <c r="J83" s="190"/>
      <c r="K83" s="183"/>
      <c r="M83" s="184" t="s">
        <v>182</v>
      </c>
      <c r="O83" s="172"/>
    </row>
    <row r="84" spans="1:80">
      <c r="A84" s="181"/>
      <c r="B84" s="185"/>
      <c r="C84" s="233" t="s">
        <v>183</v>
      </c>
      <c r="D84" s="234"/>
      <c r="E84" s="186">
        <v>31.74</v>
      </c>
      <c r="F84" s="187"/>
      <c r="G84" s="188"/>
      <c r="H84" s="189"/>
      <c r="I84" s="183"/>
      <c r="J84" s="190"/>
      <c r="K84" s="183"/>
      <c r="M84" s="184" t="s">
        <v>183</v>
      </c>
      <c r="O84" s="172"/>
    </row>
    <row r="85" spans="1:80">
      <c r="A85" s="181"/>
      <c r="B85" s="185"/>
      <c r="C85" s="233" t="s">
        <v>184</v>
      </c>
      <c r="D85" s="234"/>
      <c r="E85" s="186">
        <v>13.07</v>
      </c>
      <c r="F85" s="187"/>
      <c r="G85" s="188"/>
      <c r="H85" s="189"/>
      <c r="I85" s="183"/>
      <c r="J85" s="190"/>
      <c r="K85" s="183"/>
      <c r="M85" s="184" t="s">
        <v>184</v>
      </c>
      <c r="O85" s="172"/>
    </row>
    <row r="86" spans="1:80">
      <c r="A86" s="191"/>
      <c r="B86" s="192" t="s">
        <v>76</v>
      </c>
      <c r="C86" s="193" t="s">
        <v>171</v>
      </c>
      <c r="D86" s="194"/>
      <c r="E86" s="195"/>
      <c r="F86" s="196"/>
      <c r="G86" s="197">
        <f>SUM(G75:G85)</f>
        <v>0</v>
      </c>
      <c r="H86" s="198"/>
      <c r="I86" s="199">
        <f>SUM(I75:I85)</f>
        <v>1.2483183000000002</v>
      </c>
      <c r="J86" s="198"/>
      <c r="K86" s="199">
        <f>SUM(K75:K85)</f>
        <v>0</v>
      </c>
      <c r="O86" s="172">
        <v>4</v>
      </c>
      <c r="BA86" s="200">
        <f>SUM(BA75:BA85)</f>
        <v>0</v>
      </c>
      <c r="BB86" s="200">
        <f>SUM(BB75:BB85)</f>
        <v>0</v>
      </c>
      <c r="BC86" s="200">
        <f>SUM(BC75:BC85)</f>
        <v>0</v>
      </c>
      <c r="BD86" s="200">
        <f>SUM(BD75:BD85)</f>
        <v>0</v>
      </c>
      <c r="BE86" s="200">
        <f>SUM(BE75:BE85)</f>
        <v>0</v>
      </c>
    </row>
    <row r="87" spans="1:80">
      <c r="A87" s="162" t="s">
        <v>74</v>
      </c>
      <c r="B87" s="163" t="s">
        <v>185</v>
      </c>
      <c r="C87" s="164" t="s">
        <v>186</v>
      </c>
      <c r="D87" s="165"/>
      <c r="E87" s="166"/>
      <c r="F87" s="166"/>
      <c r="G87" s="167"/>
      <c r="H87" s="168"/>
      <c r="I87" s="169"/>
      <c r="J87" s="170"/>
      <c r="K87" s="171"/>
      <c r="O87" s="172">
        <v>1</v>
      </c>
    </row>
    <row r="88" spans="1:80">
      <c r="A88" s="173">
        <v>23</v>
      </c>
      <c r="B88" s="174" t="s">
        <v>188</v>
      </c>
      <c r="C88" s="175" t="s">
        <v>189</v>
      </c>
      <c r="D88" s="176" t="s">
        <v>190</v>
      </c>
      <c r="E88" s="177">
        <v>5</v>
      </c>
      <c r="F88" s="177">
        <v>0</v>
      </c>
      <c r="G88" s="178">
        <f>E88*F88</f>
        <v>0</v>
      </c>
      <c r="H88" s="179">
        <v>2.9199999999999999E-3</v>
      </c>
      <c r="I88" s="180">
        <f>E88*H88</f>
        <v>1.4599999999999998E-2</v>
      </c>
      <c r="J88" s="179">
        <v>0</v>
      </c>
      <c r="K88" s="180">
        <f>E88*J88</f>
        <v>0</v>
      </c>
      <c r="O88" s="172">
        <v>2</v>
      </c>
      <c r="AA88" s="145">
        <v>1</v>
      </c>
      <c r="AB88" s="145">
        <v>1</v>
      </c>
      <c r="AC88" s="145">
        <v>1</v>
      </c>
      <c r="AZ88" s="145">
        <v>1</v>
      </c>
      <c r="BA88" s="145">
        <f>IF(AZ88=1,G88,0)</f>
        <v>0</v>
      </c>
      <c r="BB88" s="145">
        <f>IF(AZ88=2,G88,0)</f>
        <v>0</v>
      </c>
      <c r="BC88" s="145">
        <f>IF(AZ88=3,G88,0)</f>
        <v>0</v>
      </c>
      <c r="BD88" s="145">
        <f>IF(AZ88=4,G88,0)</f>
        <v>0</v>
      </c>
      <c r="BE88" s="145">
        <f>IF(AZ88=5,G88,0)</f>
        <v>0</v>
      </c>
      <c r="CA88" s="172">
        <v>1</v>
      </c>
      <c r="CB88" s="172">
        <v>1</v>
      </c>
    </row>
    <row r="89" spans="1:80">
      <c r="A89" s="181"/>
      <c r="B89" s="185"/>
      <c r="C89" s="233" t="s">
        <v>191</v>
      </c>
      <c r="D89" s="234"/>
      <c r="E89" s="186">
        <v>1</v>
      </c>
      <c r="F89" s="187"/>
      <c r="G89" s="188"/>
      <c r="H89" s="189"/>
      <c r="I89" s="183"/>
      <c r="J89" s="190"/>
      <c r="K89" s="183"/>
      <c r="M89" s="184" t="s">
        <v>191</v>
      </c>
      <c r="O89" s="172"/>
    </row>
    <row r="90" spans="1:80">
      <c r="A90" s="181"/>
      <c r="B90" s="185"/>
      <c r="C90" s="233" t="s">
        <v>192</v>
      </c>
      <c r="D90" s="234"/>
      <c r="E90" s="186">
        <v>1</v>
      </c>
      <c r="F90" s="187"/>
      <c r="G90" s="188"/>
      <c r="H90" s="189"/>
      <c r="I90" s="183"/>
      <c r="J90" s="190"/>
      <c r="K90" s="183"/>
      <c r="M90" s="184" t="s">
        <v>192</v>
      </c>
      <c r="O90" s="172"/>
    </row>
    <row r="91" spans="1:80">
      <c r="A91" s="181"/>
      <c r="B91" s="185"/>
      <c r="C91" s="233" t="s">
        <v>92</v>
      </c>
      <c r="D91" s="234"/>
      <c r="E91" s="186">
        <v>1</v>
      </c>
      <c r="F91" s="187"/>
      <c r="G91" s="188"/>
      <c r="H91" s="189"/>
      <c r="I91" s="183"/>
      <c r="J91" s="190"/>
      <c r="K91" s="183"/>
      <c r="M91" s="184" t="s">
        <v>92</v>
      </c>
      <c r="O91" s="172"/>
    </row>
    <row r="92" spans="1:80">
      <c r="A92" s="181"/>
      <c r="B92" s="185"/>
      <c r="C92" s="233" t="s">
        <v>193</v>
      </c>
      <c r="D92" s="234"/>
      <c r="E92" s="186">
        <v>1</v>
      </c>
      <c r="F92" s="187"/>
      <c r="G92" s="188"/>
      <c r="H92" s="189"/>
      <c r="I92" s="183"/>
      <c r="J92" s="190"/>
      <c r="K92" s="183"/>
      <c r="M92" s="184" t="s">
        <v>193</v>
      </c>
      <c r="O92" s="172"/>
    </row>
    <row r="93" spans="1:80">
      <c r="A93" s="181"/>
      <c r="B93" s="185"/>
      <c r="C93" s="233" t="s">
        <v>194</v>
      </c>
      <c r="D93" s="234"/>
      <c r="E93" s="186">
        <v>1</v>
      </c>
      <c r="F93" s="187"/>
      <c r="G93" s="188"/>
      <c r="H93" s="189"/>
      <c r="I93" s="183"/>
      <c r="J93" s="190"/>
      <c r="K93" s="183"/>
      <c r="M93" s="184" t="s">
        <v>194</v>
      </c>
      <c r="O93" s="172"/>
    </row>
    <row r="94" spans="1:80" ht="22.5">
      <c r="A94" s="173">
        <v>24</v>
      </c>
      <c r="B94" s="174" t="s">
        <v>195</v>
      </c>
      <c r="C94" s="175" t="s">
        <v>196</v>
      </c>
      <c r="D94" s="176" t="s">
        <v>190</v>
      </c>
      <c r="E94" s="177">
        <v>1</v>
      </c>
      <c r="F94" s="177">
        <v>0</v>
      </c>
      <c r="G94" s="178">
        <f>E94*F94</f>
        <v>0</v>
      </c>
      <c r="H94" s="179">
        <v>6.615E-2</v>
      </c>
      <c r="I94" s="180">
        <f>E94*H94</f>
        <v>6.615E-2</v>
      </c>
      <c r="J94" s="179">
        <v>0</v>
      </c>
      <c r="K94" s="180">
        <f>E94*J94</f>
        <v>0</v>
      </c>
      <c r="O94" s="172">
        <v>2</v>
      </c>
      <c r="AA94" s="145">
        <v>1</v>
      </c>
      <c r="AB94" s="145">
        <v>1</v>
      </c>
      <c r="AC94" s="145">
        <v>1</v>
      </c>
      <c r="AZ94" s="145">
        <v>1</v>
      </c>
      <c r="BA94" s="145">
        <f>IF(AZ94=1,G94,0)</f>
        <v>0</v>
      </c>
      <c r="BB94" s="145">
        <f>IF(AZ94=2,G94,0)</f>
        <v>0</v>
      </c>
      <c r="BC94" s="145">
        <f>IF(AZ94=3,G94,0)</f>
        <v>0</v>
      </c>
      <c r="BD94" s="145">
        <f>IF(AZ94=4,G94,0)</f>
        <v>0</v>
      </c>
      <c r="BE94" s="145">
        <f>IF(AZ94=5,G94,0)</f>
        <v>0</v>
      </c>
      <c r="CA94" s="172">
        <v>1</v>
      </c>
      <c r="CB94" s="172">
        <v>1</v>
      </c>
    </row>
    <row r="95" spans="1:80">
      <c r="A95" s="181"/>
      <c r="B95" s="185"/>
      <c r="C95" s="233" t="s">
        <v>197</v>
      </c>
      <c r="D95" s="234"/>
      <c r="E95" s="186">
        <v>1</v>
      </c>
      <c r="F95" s="187"/>
      <c r="G95" s="188"/>
      <c r="H95" s="189"/>
      <c r="I95" s="183"/>
      <c r="J95" s="190"/>
      <c r="K95" s="183"/>
      <c r="M95" s="184" t="s">
        <v>197</v>
      </c>
      <c r="O95" s="172"/>
    </row>
    <row r="96" spans="1:80">
      <c r="A96" s="173">
        <v>25</v>
      </c>
      <c r="B96" s="174" t="s">
        <v>198</v>
      </c>
      <c r="C96" s="175" t="s">
        <v>199</v>
      </c>
      <c r="D96" s="176" t="s">
        <v>190</v>
      </c>
      <c r="E96" s="177">
        <v>1</v>
      </c>
      <c r="F96" s="177">
        <v>0</v>
      </c>
      <c r="G96" s="178">
        <f>E96*F96</f>
        <v>0</v>
      </c>
      <c r="H96" s="179">
        <v>0</v>
      </c>
      <c r="I96" s="180">
        <f>E96*H96</f>
        <v>0</v>
      </c>
      <c r="J96" s="179">
        <v>0</v>
      </c>
      <c r="K96" s="180">
        <f>E96*J96</f>
        <v>0</v>
      </c>
      <c r="O96" s="172">
        <v>2</v>
      </c>
      <c r="AA96" s="145">
        <v>1</v>
      </c>
      <c r="AB96" s="145">
        <v>1</v>
      </c>
      <c r="AC96" s="145">
        <v>1</v>
      </c>
      <c r="AZ96" s="145">
        <v>1</v>
      </c>
      <c r="BA96" s="145">
        <f>IF(AZ96=1,G96,0)</f>
        <v>0</v>
      </c>
      <c r="BB96" s="145">
        <f>IF(AZ96=2,G96,0)</f>
        <v>0</v>
      </c>
      <c r="BC96" s="145">
        <f>IF(AZ96=3,G96,0)</f>
        <v>0</v>
      </c>
      <c r="BD96" s="145">
        <f>IF(AZ96=4,G96,0)</f>
        <v>0</v>
      </c>
      <c r="BE96" s="145">
        <f>IF(AZ96=5,G96,0)</f>
        <v>0</v>
      </c>
      <c r="CA96" s="172">
        <v>1</v>
      </c>
      <c r="CB96" s="172">
        <v>1</v>
      </c>
    </row>
    <row r="97" spans="1:80">
      <c r="A97" s="173">
        <v>26</v>
      </c>
      <c r="B97" s="174" t="s">
        <v>200</v>
      </c>
      <c r="C97" s="175" t="s">
        <v>201</v>
      </c>
      <c r="D97" s="176" t="s">
        <v>190</v>
      </c>
      <c r="E97" s="177">
        <v>2</v>
      </c>
      <c r="F97" s="177">
        <v>0</v>
      </c>
      <c r="G97" s="178">
        <f>E97*F97</f>
        <v>0</v>
      </c>
      <c r="H97" s="179">
        <v>1.2120000000000001E-2</v>
      </c>
      <c r="I97" s="180">
        <f>E97*H97</f>
        <v>2.4240000000000001E-2</v>
      </c>
      <c r="J97" s="179"/>
      <c r="K97" s="180">
        <f>E97*J97</f>
        <v>0</v>
      </c>
      <c r="O97" s="172">
        <v>2</v>
      </c>
      <c r="AA97" s="145">
        <v>3</v>
      </c>
      <c r="AB97" s="145">
        <v>0</v>
      </c>
      <c r="AC97" s="145">
        <v>55330406</v>
      </c>
      <c r="AZ97" s="145">
        <v>1</v>
      </c>
      <c r="BA97" s="145">
        <f>IF(AZ97=1,G97,0)</f>
        <v>0</v>
      </c>
      <c r="BB97" s="145">
        <f>IF(AZ97=2,G97,0)</f>
        <v>0</v>
      </c>
      <c r="BC97" s="145">
        <f>IF(AZ97=3,G97,0)</f>
        <v>0</v>
      </c>
      <c r="BD97" s="145">
        <f>IF(AZ97=4,G97,0)</f>
        <v>0</v>
      </c>
      <c r="BE97" s="145">
        <f>IF(AZ97=5,G97,0)</f>
        <v>0</v>
      </c>
      <c r="CA97" s="172">
        <v>3</v>
      </c>
      <c r="CB97" s="172">
        <v>0</v>
      </c>
    </row>
    <row r="98" spans="1:80">
      <c r="A98" s="181"/>
      <c r="B98" s="185"/>
      <c r="C98" s="233" t="s">
        <v>191</v>
      </c>
      <c r="D98" s="234"/>
      <c r="E98" s="186">
        <v>1</v>
      </c>
      <c r="F98" s="187"/>
      <c r="G98" s="188"/>
      <c r="H98" s="189"/>
      <c r="I98" s="183"/>
      <c r="J98" s="190"/>
      <c r="K98" s="183"/>
      <c r="M98" s="184" t="s">
        <v>191</v>
      </c>
      <c r="O98" s="172"/>
    </row>
    <row r="99" spans="1:80">
      <c r="A99" s="181"/>
      <c r="B99" s="185"/>
      <c r="C99" s="233" t="s">
        <v>192</v>
      </c>
      <c r="D99" s="234"/>
      <c r="E99" s="186">
        <v>1</v>
      </c>
      <c r="F99" s="187"/>
      <c r="G99" s="188"/>
      <c r="H99" s="189"/>
      <c r="I99" s="183"/>
      <c r="J99" s="190"/>
      <c r="K99" s="183"/>
      <c r="M99" s="184" t="s">
        <v>192</v>
      </c>
      <c r="O99" s="172"/>
    </row>
    <row r="100" spans="1:80">
      <c r="A100" s="173">
        <v>27</v>
      </c>
      <c r="B100" s="174" t="s">
        <v>202</v>
      </c>
      <c r="C100" s="175" t="s">
        <v>203</v>
      </c>
      <c r="D100" s="176" t="s">
        <v>190</v>
      </c>
      <c r="E100" s="177">
        <v>1</v>
      </c>
      <c r="F100" s="177">
        <v>0</v>
      </c>
      <c r="G100" s="178">
        <f>E100*F100</f>
        <v>0</v>
      </c>
      <c r="H100" s="179">
        <v>1.272E-2</v>
      </c>
      <c r="I100" s="180">
        <f>E100*H100</f>
        <v>1.272E-2</v>
      </c>
      <c r="J100" s="179"/>
      <c r="K100" s="180">
        <f>E100*J100</f>
        <v>0</v>
      </c>
      <c r="O100" s="172">
        <v>2</v>
      </c>
      <c r="AA100" s="145">
        <v>3</v>
      </c>
      <c r="AB100" s="145">
        <v>0</v>
      </c>
      <c r="AC100" s="145">
        <v>55330409</v>
      </c>
      <c r="AZ100" s="145">
        <v>1</v>
      </c>
      <c r="BA100" s="145">
        <f>IF(AZ100=1,G100,0)</f>
        <v>0</v>
      </c>
      <c r="BB100" s="145">
        <f>IF(AZ100=2,G100,0)</f>
        <v>0</v>
      </c>
      <c r="BC100" s="145">
        <f>IF(AZ100=3,G100,0)</f>
        <v>0</v>
      </c>
      <c r="BD100" s="145">
        <f>IF(AZ100=4,G100,0)</f>
        <v>0</v>
      </c>
      <c r="BE100" s="145">
        <f>IF(AZ100=5,G100,0)</f>
        <v>0</v>
      </c>
      <c r="CA100" s="172">
        <v>3</v>
      </c>
      <c r="CB100" s="172">
        <v>0</v>
      </c>
    </row>
    <row r="101" spans="1:80">
      <c r="A101" s="181"/>
      <c r="B101" s="185"/>
      <c r="C101" s="233" t="s">
        <v>92</v>
      </c>
      <c r="D101" s="234"/>
      <c r="E101" s="186">
        <v>1</v>
      </c>
      <c r="F101" s="187"/>
      <c r="G101" s="188"/>
      <c r="H101" s="189"/>
      <c r="I101" s="183"/>
      <c r="J101" s="190"/>
      <c r="K101" s="183"/>
      <c r="M101" s="184" t="s">
        <v>92</v>
      </c>
      <c r="O101" s="172"/>
    </row>
    <row r="102" spans="1:80">
      <c r="A102" s="173">
        <v>28</v>
      </c>
      <c r="B102" s="174" t="s">
        <v>204</v>
      </c>
      <c r="C102" s="175" t="s">
        <v>205</v>
      </c>
      <c r="D102" s="176" t="s">
        <v>190</v>
      </c>
      <c r="E102" s="177">
        <v>2</v>
      </c>
      <c r="F102" s="177">
        <v>0</v>
      </c>
      <c r="G102" s="178">
        <f>E102*F102</f>
        <v>0</v>
      </c>
      <c r="H102" s="179">
        <v>1.302E-2</v>
      </c>
      <c r="I102" s="180">
        <f>E102*H102</f>
        <v>2.6040000000000001E-2</v>
      </c>
      <c r="J102" s="179"/>
      <c r="K102" s="180">
        <f>E102*J102</f>
        <v>0</v>
      </c>
      <c r="O102" s="172">
        <v>2</v>
      </c>
      <c r="AA102" s="145">
        <v>3</v>
      </c>
      <c r="AB102" s="145">
        <v>0</v>
      </c>
      <c r="AC102" s="145">
        <v>55330411</v>
      </c>
      <c r="AZ102" s="145">
        <v>1</v>
      </c>
      <c r="BA102" s="145">
        <f>IF(AZ102=1,G102,0)</f>
        <v>0</v>
      </c>
      <c r="BB102" s="145">
        <f>IF(AZ102=2,G102,0)</f>
        <v>0</v>
      </c>
      <c r="BC102" s="145">
        <f>IF(AZ102=3,G102,0)</f>
        <v>0</v>
      </c>
      <c r="BD102" s="145">
        <f>IF(AZ102=4,G102,0)</f>
        <v>0</v>
      </c>
      <c r="BE102" s="145">
        <f>IF(AZ102=5,G102,0)</f>
        <v>0</v>
      </c>
      <c r="CA102" s="172">
        <v>3</v>
      </c>
      <c r="CB102" s="172">
        <v>0</v>
      </c>
    </row>
    <row r="103" spans="1:80">
      <c r="A103" s="181"/>
      <c r="B103" s="185"/>
      <c r="C103" s="233" t="s">
        <v>193</v>
      </c>
      <c r="D103" s="234"/>
      <c r="E103" s="186">
        <v>1</v>
      </c>
      <c r="F103" s="187"/>
      <c r="G103" s="188"/>
      <c r="H103" s="189"/>
      <c r="I103" s="183"/>
      <c r="J103" s="190"/>
      <c r="K103" s="183"/>
      <c r="M103" s="184" t="s">
        <v>193</v>
      </c>
      <c r="O103" s="172"/>
    </row>
    <row r="104" spans="1:80">
      <c r="A104" s="181"/>
      <c r="B104" s="185"/>
      <c r="C104" s="233" t="s">
        <v>194</v>
      </c>
      <c r="D104" s="234"/>
      <c r="E104" s="186">
        <v>1</v>
      </c>
      <c r="F104" s="187"/>
      <c r="G104" s="188"/>
      <c r="H104" s="189"/>
      <c r="I104" s="183"/>
      <c r="J104" s="190"/>
      <c r="K104" s="183"/>
      <c r="M104" s="184" t="s">
        <v>194</v>
      </c>
      <c r="O104" s="172"/>
    </row>
    <row r="105" spans="1:80">
      <c r="A105" s="191"/>
      <c r="B105" s="192" t="s">
        <v>76</v>
      </c>
      <c r="C105" s="193" t="s">
        <v>187</v>
      </c>
      <c r="D105" s="194"/>
      <c r="E105" s="195"/>
      <c r="F105" s="196"/>
      <c r="G105" s="197">
        <f>SUM(G87:G104)</f>
        <v>0</v>
      </c>
      <c r="H105" s="198"/>
      <c r="I105" s="199">
        <f>SUM(I87:I104)</f>
        <v>0.14374999999999999</v>
      </c>
      <c r="J105" s="198"/>
      <c r="K105" s="199">
        <f>SUM(K87:K104)</f>
        <v>0</v>
      </c>
      <c r="O105" s="172">
        <v>4</v>
      </c>
      <c r="BA105" s="200">
        <f>SUM(BA87:BA104)</f>
        <v>0</v>
      </c>
      <c r="BB105" s="200">
        <f>SUM(BB87:BB104)</f>
        <v>0</v>
      </c>
      <c r="BC105" s="200">
        <f>SUM(BC87:BC104)</f>
        <v>0</v>
      </c>
      <c r="BD105" s="200">
        <f>SUM(BD87:BD104)</f>
        <v>0</v>
      </c>
      <c r="BE105" s="200">
        <f>SUM(BE87:BE104)</f>
        <v>0</v>
      </c>
    </row>
    <row r="106" spans="1:80">
      <c r="A106" s="162" t="s">
        <v>74</v>
      </c>
      <c r="B106" s="163" t="s">
        <v>206</v>
      </c>
      <c r="C106" s="164" t="s">
        <v>207</v>
      </c>
      <c r="D106" s="165"/>
      <c r="E106" s="166"/>
      <c r="F106" s="166"/>
      <c r="G106" s="167"/>
      <c r="H106" s="168"/>
      <c r="I106" s="169"/>
      <c r="J106" s="170"/>
      <c r="K106" s="171"/>
      <c r="O106" s="172">
        <v>1</v>
      </c>
    </row>
    <row r="107" spans="1:80">
      <c r="A107" s="173">
        <v>29</v>
      </c>
      <c r="B107" s="174" t="s">
        <v>209</v>
      </c>
      <c r="C107" s="175" t="s">
        <v>210</v>
      </c>
      <c r="D107" s="176" t="s">
        <v>102</v>
      </c>
      <c r="E107" s="177">
        <v>69.92</v>
      </c>
      <c r="F107" s="177">
        <v>0</v>
      </c>
      <c r="G107" s="178">
        <f>E107*F107</f>
        <v>0</v>
      </c>
      <c r="H107" s="179">
        <v>1.8380000000000001E-2</v>
      </c>
      <c r="I107" s="180">
        <f>E107*H107</f>
        <v>1.2851296000000001</v>
      </c>
      <c r="J107" s="179">
        <v>0</v>
      </c>
      <c r="K107" s="180">
        <f>E107*J107</f>
        <v>0</v>
      </c>
      <c r="O107" s="172">
        <v>2</v>
      </c>
      <c r="AA107" s="145">
        <v>1</v>
      </c>
      <c r="AB107" s="145">
        <v>1</v>
      </c>
      <c r="AC107" s="145">
        <v>1</v>
      </c>
      <c r="AZ107" s="145">
        <v>1</v>
      </c>
      <c r="BA107" s="145">
        <f>IF(AZ107=1,G107,0)</f>
        <v>0</v>
      </c>
      <c r="BB107" s="145">
        <f>IF(AZ107=2,G107,0)</f>
        <v>0</v>
      </c>
      <c r="BC107" s="145">
        <f>IF(AZ107=3,G107,0)</f>
        <v>0</v>
      </c>
      <c r="BD107" s="145">
        <f>IF(AZ107=4,G107,0)</f>
        <v>0</v>
      </c>
      <c r="BE107" s="145">
        <f>IF(AZ107=5,G107,0)</f>
        <v>0</v>
      </c>
      <c r="CA107" s="172">
        <v>1</v>
      </c>
      <c r="CB107" s="172">
        <v>1</v>
      </c>
    </row>
    <row r="108" spans="1:80">
      <c r="A108" s="181"/>
      <c r="B108" s="185"/>
      <c r="C108" s="233" t="s">
        <v>211</v>
      </c>
      <c r="D108" s="234"/>
      <c r="E108" s="186">
        <v>69.92</v>
      </c>
      <c r="F108" s="187"/>
      <c r="G108" s="188"/>
      <c r="H108" s="189"/>
      <c r="I108" s="183"/>
      <c r="J108" s="190"/>
      <c r="K108" s="183"/>
      <c r="M108" s="184" t="s">
        <v>211</v>
      </c>
      <c r="O108" s="172"/>
    </row>
    <row r="109" spans="1:80">
      <c r="A109" s="173">
        <v>30</v>
      </c>
      <c r="B109" s="174" t="s">
        <v>212</v>
      </c>
      <c r="C109" s="175" t="s">
        <v>213</v>
      </c>
      <c r="D109" s="176" t="s">
        <v>102</v>
      </c>
      <c r="E109" s="177">
        <v>1048.8</v>
      </c>
      <c r="F109" s="177">
        <v>0</v>
      </c>
      <c r="G109" s="178">
        <f>E109*F109</f>
        <v>0</v>
      </c>
      <c r="H109" s="179">
        <v>0</v>
      </c>
      <c r="I109" s="180">
        <f>E109*H109</f>
        <v>0</v>
      </c>
      <c r="J109" s="179">
        <v>0</v>
      </c>
      <c r="K109" s="180">
        <f>E109*J109</f>
        <v>0</v>
      </c>
      <c r="O109" s="172">
        <v>2</v>
      </c>
      <c r="AA109" s="145">
        <v>1</v>
      </c>
      <c r="AB109" s="145">
        <v>1</v>
      </c>
      <c r="AC109" s="145">
        <v>1</v>
      </c>
      <c r="AZ109" s="145">
        <v>1</v>
      </c>
      <c r="BA109" s="145">
        <f>IF(AZ109=1,G109,0)</f>
        <v>0</v>
      </c>
      <c r="BB109" s="145">
        <f>IF(AZ109=2,G109,0)</f>
        <v>0</v>
      </c>
      <c r="BC109" s="145">
        <f>IF(AZ109=3,G109,0)</f>
        <v>0</v>
      </c>
      <c r="BD109" s="145">
        <f>IF(AZ109=4,G109,0)</f>
        <v>0</v>
      </c>
      <c r="BE109" s="145">
        <f>IF(AZ109=5,G109,0)</f>
        <v>0</v>
      </c>
      <c r="CA109" s="172">
        <v>1</v>
      </c>
      <c r="CB109" s="172">
        <v>1</v>
      </c>
    </row>
    <row r="110" spans="1:80">
      <c r="A110" s="181"/>
      <c r="B110" s="185"/>
      <c r="C110" s="233" t="s">
        <v>214</v>
      </c>
      <c r="D110" s="234"/>
      <c r="E110" s="186">
        <v>1048.8</v>
      </c>
      <c r="F110" s="187"/>
      <c r="G110" s="188"/>
      <c r="H110" s="189"/>
      <c r="I110" s="183"/>
      <c r="J110" s="190"/>
      <c r="K110" s="183"/>
      <c r="M110" s="184" t="s">
        <v>214</v>
      </c>
      <c r="O110" s="172"/>
    </row>
    <row r="111" spans="1:80">
      <c r="A111" s="173">
        <v>31</v>
      </c>
      <c r="B111" s="174" t="s">
        <v>215</v>
      </c>
      <c r="C111" s="175" t="s">
        <v>216</v>
      </c>
      <c r="D111" s="176" t="s">
        <v>102</v>
      </c>
      <c r="E111" s="177">
        <v>69.92</v>
      </c>
      <c r="F111" s="177">
        <v>0</v>
      </c>
      <c r="G111" s="178">
        <f>E111*F111</f>
        <v>0</v>
      </c>
      <c r="H111" s="179">
        <v>0</v>
      </c>
      <c r="I111" s="180">
        <f>E111*H111</f>
        <v>0</v>
      </c>
      <c r="J111" s="179">
        <v>0</v>
      </c>
      <c r="K111" s="180">
        <f>E111*J111</f>
        <v>0</v>
      </c>
      <c r="O111" s="172">
        <v>2</v>
      </c>
      <c r="AA111" s="145">
        <v>1</v>
      </c>
      <c r="AB111" s="145">
        <v>1</v>
      </c>
      <c r="AC111" s="145">
        <v>1</v>
      </c>
      <c r="AZ111" s="145">
        <v>1</v>
      </c>
      <c r="BA111" s="145">
        <f>IF(AZ111=1,G111,0)</f>
        <v>0</v>
      </c>
      <c r="BB111" s="145">
        <f>IF(AZ111=2,G111,0)</f>
        <v>0</v>
      </c>
      <c r="BC111" s="145">
        <f>IF(AZ111=3,G111,0)</f>
        <v>0</v>
      </c>
      <c r="BD111" s="145">
        <f>IF(AZ111=4,G111,0)</f>
        <v>0</v>
      </c>
      <c r="BE111" s="145">
        <f>IF(AZ111=5,G111,0)</f>
        <v>0</v>
      </c>
      <c r="CA111" s="172">
        <v>1</v>
      </c>
      <c r="CB111" s="172">
        <v>1</v>
      </c>
    </row>
    <row r="112" spans="1:80">
      <c r="A112" s="173">
        <v>32</v>
      </c>
      <c r="B112" s="174" t="s">
        <v>217</v>
      </c>
      <c r="C112" s="175" t="s">
        <v>218</v>
      </c>
      <c r="D112" s="176" t="s">
        <v>102</v>
      </c>
      <c r="E112" s="177">
        <v>193.47</v>
      </c>
      <c r="F112" s="177">
        <v>0</v>
      </c>
      <c r="G112" s="178">
        <f>E112*F112</f>
        <v>0</v>
      </c>
      <c r="H112" s="179">
        <v>1.58E-3</v>
      </c>
      <c r="I112" s="180">
        <f>E112*H112</f>
        <v>0.30568260000000003</v>
      </c>
      <c r="J112" s="179">
        <v>0</v>
      </c>
      <c r="K112" s="180">
        <f>E112*J112</f>
        <v>0</v>
      </c>
      <c r="O112" s="172">
        <v>2</v>
      </c>
      <c r="AA112" s="145">
        <v>1</v>
      </c>
      <c r="AB112" s="145">
        <v>1</v>
      </c>
      <c r="AC112" s="145">
        <v>1</v>
      </c>
      <c r="AZ112" s="145">
        <v>1</v>
      </c>
      <c r="BA112" s="145">
        <f>IF(AZ112=1,G112,0)</f>
        <v>0</v>
      </c>
      <c r="BB112" s="145">
        <f>IF(AZ112=2,G112,0)</f>
        <v>0</v>
      </c>
      <c r="BC112" s="145">
        <f>IF(AZ112=3,G112,0)</f>
        <v>0</v>
      </c>
      <c r="BD112" s="145">
        <f>IF(AZ112=4,G112,0)</f>
        <v>0</v>
      </c>
      <c r="BE112" s="145">
        <f>IF(AZ112=5,G112,0)</f>
        <v>0</v>
      </c>
      <c r="CA112" s="172">
        <v>1</v>
      </c>
      <c r="CB112" s="172">
        <v>1</v>
      </c>
    </row>
    <row r="113" spans="1:80">
      <c r="A113" s="181"/>
      <c r="B113" s="185"/>
      <c r="C113" s="233" t="s">
        <v>219</v>
      </c>
      <c r="D113" s="234"/>
      <c r="E113" s="186">
        <v>193.47</v>
      </c>
      <c r="F113" s="187"/>
      <c r="G113" s="188"/>
      <c r="H113" s="189"/>
      <c r="I113" s="183"/>
      <c r="J113" s="190"/>
      <c r="K113" s="183"/>
      <c r="M113" s="184" t="s">
        <v>219</v>
      </c>
      <c r="O113" s="172"/>
    </row>
    <row r="114" spans="1:80">
      <c r="A114" s="191"/>
      <c r="B114" s="192" t="s">
        <v>76</v>
      </c>
      <c r="C114" s="193" t="s">
        <v>208</v>
      </c>
      <c r="D114" s="194"/>
      <c r="E114" s="195"/>
      <c r="F114" s="196"/>
      <c r="G114" s="197">
        <f>SUM(G106:G113)</f>
        <v>0</v>
      </c>
      <c r="H114" s="198"/>
      <c r="I114" s="199">
        <f>SUM(I106:I113)</f>
        <v>1.5908122000000002</v>
      </c>
      <c r="J114" s="198"/>
      <c r="K114" s="199">
        <f>SUM(K106:K113)</f>
        <v>0</v>
      </c>
      <c r="O114" s="172">
        <v>4</v>
      </c>
      <c r="BA114" s="200">
        <f>SUM(BA106:BA113)</f>
        <v>0</v>
      </c>
      <c r="BB114" s="200">
        <f>SUM(BB106:BB113)</f>
        <v>0</v>
      </c>
      <c r="BC114" s="200">
        <f>SUM(BC106:BC113)</f>
        <v>0</v>
      </c>
      <c r="BD114" s="200">
        <f>SUM(BD106:BD113)</f>
        <v>0</v>
      </c>
      <c r="BE114" s="200">
        <f>SUM(BE106:BE113)</f>
        <v>0</v>
      </c>
    </row>
    <row r="115" spans="1:80">
      <c r="A115" s="162" t="s">
        <v>74</v>
      </c>
      <c r="B115" s="163" t="s">
        <v>220</v>
      </c>
      <c r="C115" s="164" t="s">
        <v>221</v>
      </c>
      <c r="D115" s="165"/>
      <c r="E115" s="166"/>
      <c r="F115" s="166"/>
      <c r="G115" s="167"/>
      <c r="H115" s="168"/>
      <c r="I115" s="169"/>
      <c r="J115" s="170"/>
      <c r="K115" s="171"/>
      <c r="O115" s="172">
        <v>1</v>
      </c>
    </row>
    <row r="116" spans="1:80">
      <c r="A116" s="173">
        <v>33</v>
      </c>
      <c r="B116" s="174" t="s">
        <v>223</v>
      </c>
      <c r="C116" s="175" t="s">
        <v>224</v>
      </c>
      <c r="D116" s="176" t="s">
        <v>102</v>
      </c>
      <c r="E116" s="177">
        <v>290.68</v>
      </c>
      <c r="F116" s="177">
        <v>0</v>
      </c>
      <c r="G116" s="178">
        <f>E116*F116</f>
        <v>0</v>
      </c>
      <c r="H116" s="179">
        <v>1.2E-4</v>
      </c>
      <c r="I116" s="180">
        <f>E116*H116</f>
        <v>3.4881599999999999E-2</v>
      </c>
      <c r="J116" s="179">
        <v>0</v>
      </c>
      <c r="K116" s="180">
        <f>E116*J116</f>
        <v>0</v>
      </c>
      <c r="O116" s="172">
        <v>2</v>
      </c>
      <c r="AA116" s="145">
        <v>1</v>
      </c>
      <c r="AB116" s="145">
        <v>1</v>
      </c>
      <c r="AC116" s="145">
        <v>1</v>
      </c>
      <c r="AZ116" s="145">
        <v>1</v>
      </c>
      <c r="BA116" s="145">
        <f>IF(AZ116=1,G116,0)</f>
        <v>0</v>
      </c>
      <c r="BB116" s="145">
        <f>IF(AZ116=2,G116,0)</f>
        <v>0</v>
      </c>
      <c r="BC116" s="145">
        <f>IF(AZ116=3,G116,0)</f>
        <v>0</v>
      </c>
      <c r="BD116" s="145">
        <f>IF(AZ116=4,G116,0)</f>
        <v>0</v>
      </c>
      <c r="BE116" s="145">
        <f>IF(AZ116=5,G116,0)</f>
        <v>0</v>
      </c>
      <c r="CA116" s="172">
        <v>1</v>
      </c>
      <c r="CB116" s="172">
        <v>1</v>
      </c>
    </row>
    <row r="117" spans="1:80">
      <c r="A117" s="181"/>
      <c r="B117" s="185"/>
      <c r="C117" s="233" t="s">
        <v>225</v>
      </c>
      <c r="D117" s="234"/>
      <c r="E117" s="186">
        <v>117.18</v>
      </c>
      <c r="F117" s="187"/>
      <c r="G117" s="188"/>
      <c r="H117" s="189"/>
      <c r="I117" s="183"/>
      <c r="J117" s="190"/>
      <c r="K117" s="183"/>
      <c r="M117" s="184" t="s">
        <v>225</v>
      </c>
      <c r="O117" s="172"/>
    </row>
    <row r="118" spans="1:80">
      <c r="A118" s="181"/>
      <c r="B118" s="185"/>
      <c r="C118" s="233" t="s">
        <v>226</v>
      </c>
      <c r="D118" s="234"/>
      <c r="E118" s="186">
        <v>173.5</v>
      </c>
      <c r="F118" s="187"/>
      <c r="G118" s="188"/>
      <c r="H118" s="189"/>
      <c r="I118" s="183"/>
      <c r="J118" s="190"/>
      <c r="K118" s="183"/>
      <c r="M118" s="184" t="s">
        <v>226</v>
      </c>
      <c r="O118" s="172"/>
    </row>
    <row r="119" spans="1:80">
      <c r="A119" s="191"/>
      <c r="B119" s="192" t="s">
        <v>76</v>
      </c>
      <c r="C119" s="193" t="s">
        <v>222</v>
      </c>
      <c r="D119" s="194"/>
      <c r="E119" s="195"/>
      <c r="F119" s="196"/>
      <c r="G119" s="197">
        <f>SUM(G115:G118)</f>
        <v>0</v>
      </c>
      <c r="H119" s="198"/>
      <c r="I119" s="199">
        <f>SUM(I115:I118)</f>
        <v>3.4881599999999999E-2</v>
      </c>
      <c r="J119" s="198"/>
      <c r="K119" s="199">
        <f>SUM(K115:K118)</f>
        <v>0</v>
      </c>
      <c r="O119" s="172">
        <v>4</v>
      </c>
      <c r="BA119" s="200">
        <f>SUM(BA115:BA118)</f>
        <v>0</v>
      </c>
      <c r="BB119" s="200">
        <f>SUM(BB115:BB118)</f>
        <v>0</v>
      </c>
      <c r="BC119" s="200">
        <f>SUM(BC115:BC118)</f>
        <v>0</v>
      </c>
      <c r="BD119" s="200">
        <f>SUM(BD115:BD118)</f>
        <v>0</v>
      </c>
      <c r="BE119" s="200">
        <f>SUM(BE115:BE118)</f>
        <v>0</v>
      </c>
    </row>
    <row r="120" spans="1:80">
      <c r="A120" s="162" t="s">
        <v>74</v>
      </c>
      <c r="B120" s="163" t="s">
        <v>227</v>
      </c>
      <c r="C120" s="164" t="s">
        <v>228</v>
      </c>
      <c r="D120" s="165"/>
      <c r="E120" s="166"/>
      <c r="F120" s="166"/>
      <c r="G120" s="167"/>
      <c r="H120" s="168"/>
      <c r="I120" s="169"/>
      <c r="J120" s="170"/>
      <c r="K120" s="171"/>
      <c r="O120" s="172">
        <v>1</v>
      </c>
    </row>
    <row r="121" spans="1:80">
      <c r="A121" s="173">
        <v>34</v>
      </c>
      <c r="B121" s="174" t="s">
        <v>230</v>
      </c>
      <c r="C121" s="175" t="s">
        <v>231</v>
      </c>
      <c r="D121" s="176" t="s">
        <v>232</v>
      </c>
      <c r="E121" s="177">
        <v>2</v>
      </c>
      <c r="F121" s="177">
        <v>0</v>
      </c>
      <c r="G121" s="178">
        <f>E121*F121</f>
        <v>0</v>
      </c>
      <c r="H121" s="179">
        <v>0</v>
      </c>
      <c r="I121" s="180">
        <f>E121*H121</f>
        <v>0</v>
      </c>
      <c r="J121" s="179">
        <v>-1.9460000000000002E-2</v>
      </c>
      <c r="K121" s="180">
        <f>E121*J121</f>
        <v>-3.8920000000000003E-2</v>
      </c>
      <c r="O121" s="172">
        <v>2</v>
      </c>
      <c r="AA121" s="145">
        <v>1</v>
      </c>
      <c r="AB121" s="145">
        <v>7</v>
      </c>
      <c r="AC121" s="145">
        <v>7</v>
      </c>
      <c r="AZ121" s="145">
        <v>1</v>
      </c>
      <c r="BA121" s="145">
        <f>IF(AZ121=1,G121,0)</f>
        <v>0</v>
      </c>
      <c r="BB121" s="145">
        <f>IF(AZ121=2,G121,0)</f>
        <v>0</v>
      </c>
      <c r="BC121" s="145">
        <f>IF(AZ121=3,G121,0)</f>
        <v>0</v>
      </c>
      <c r="BD121" s="145">
        <f>IF(AZ121=4,G121,0)</f>
        <v>0</v>
      </c>
      <c r="BE121" s="145">
        <f>IF(AZ121=5,G121,0)</f>
        <v>0</v>
      </c>
      <c r="CA121" s="172">
        <v>1</v>
      </c>
      <c r="CB121" s="172">
        <v>7</v>
      </c>
    </row>
    <row r="122" spans="1:80">
      <c r="A122" s="181"/>
      <c r="B122" s="185"/>
      <c r="C122" s="233" t="s">
        <v>233</v>
      </c>
      <c r="D122" s="234"/>
      <c r="E122" s="186">
        <v>1</v>
      </c>
      <c r="F122" s="187"/>
      <c r="G122" s="188"/>
      <c r="H122" s="189"/>
      <c r="I122" s="183"/>
      <c r="J122" s="190"/>
      <c r="K122" s="183"/>
      <c r="M122" s="184" t="s">
        <v>233</v>
      </c>
      <c r="O122" s="172"/>
    </row>
    <row r="123" spans="1:80">
      <c r="A123" s="181"/>
      <c r="B123" s="185"/>
      <c r="C123" s="233" t="s">
        <v>234</v>
      </c>
      <c r="D123" s="234"/>
      <c r="E123" s="186">
        <v>1</v>
      </c>
      <c r="F123" s="187"/>
      <c r="G123" s="188"/>
      <c r="H123" s="189"/>
      <c r="I123" s="183"/>
      <c r="J123" s="190"/>
      <c r="K123" s="183"/>
      <c r="M123" s="184" t="s">
        <v>234</v>
      </c>
      <c r="O123" s="172"/>
    </row>
    <row r="124" spans="1:80">
      <c r="A124" s="173">
        <v>35</v>
      </c>
      <c r="B124" s="174" t="s">
        <v>235</v>
      </c>
      <c r="C124" s="175" t="s">
        <v>236</v>
      </c>
      <c r="D124" s="176" t="s">
        <v>102</v>
      </c>
      <c r="E124" s="177">
        <v>10.199999999999999</v>
      </c>
      <c r="F124" s="177">
        <v>0</v>
      </c>
      <c r="G124" s="178">
        <f>E124*F124</f>
        <v>0</v>
      </c>
      <c r="H124" s="179">
        <v>0</v>
      </c>
      <c r="I124" s="180">
        <f>E124*H124</f>
        <v>0</v>
      </c>
      <c r="J124" s="179">
        <v>-1.6379999999999999E-2</v>
      </c>
      <c r="K124" s="180">
        <f>E124*J124</f>
        <v>-0.16707599999999997</v>
      </c>
      <c r="O124" s="172">
        <v>2</v>
      </c>
      <c r="AA124" s="145">
        <v>1</v>
      </c>
      <c r="AB124" s="145">
        <v>7</v>
      </c>
      <c r="AC124" s="145">
        <v>7</v>
      </c>
      <c r="AZ124" s="145">
        <v>1</v>
      </c>
      <c r="BA124" s="145">
        <f>IF(AZ124=1,G124,0)</f>
        <v>0</v>
      </c>
      <c r="BB124" s="145">
        <f>IF(AZ124=2,G124,0)</f>
        <v>0</v>
      </c>
      <c r="BC124" s="145">
        <f>IF(AZ124=3,G124,0)</f>
        <v>0</v>
      </c>
      <c r="BD124" s="145">
        <f>IF(AZ124=4,G124,0)</f>
        <v>0</v>
      </c>
      <c r="BE124" s="145">
        <f>IF(AZ124=5,G124,0)</f>
        <v>0</v>
      </c>
      <c r="CA124" s="172">
        <v>1</v>
      </c>
      <c r="CB124" s="172">
        <v>7</v>
      </c>
    </row>
    <row r="125" spans="1:80">
      <c r="A125" s="181"/>
      <c r="B125" s="185"/>
      <c r="C125" s="233" t="s">
        <v>237</v>
      </c>
      <c r="D125" s="234"/>
      <c r="E125" s="186">
        <v>10.199999999999999</v>
      </c>
      <c r="F125" s="187"/>
      <c r="G125" s="188"/>
      <c r="H125" s="189"/>
      <c r="I125" s="183"/>
      <c r="J125" s="190"/>
      <c r="K125" s="183"/>
      <c r="M125" s="184" t="s">
        <v>237</v>
      </c>
      <c r="O125" s="172"/>
    </row>
    <row r="126" spans="1:80">
      <c r="A126" s="173">
        <v>36</v>
      </c>
      <c r="B126" s="174" t="s">
        <v>238</v>
      </c>
      <c r="C126" s="175" t="s">
        <v>239</v>
      </c>
      <c r="D126" s="176" t="s">
        <v>132</v>
      </c>
      <c r="E126" s="177">
        <v>28.35</v>
      </c>
      <c r="F126" s="177">
        <v>0</v>
      </c>
      <c r="G126" s="178">
        <f>E126*F126</f>
        <v>0</v>
      </c>
      <c r="H126" s="179">
        <v>0</v>
      </c>
      <c r="I126" s="180">
        <f>E126*H126</f>
        <v>0</v>
      </c>
      <c r="J126" s="179">
        <v>-1.174E-2</v>
      </c>
      <c r="K126" s="180">
        <f>E126*J126</f>
        <v>-0.33282900000000004</v>
      </c>
      <c r="O126" s="172">
        <v>2</v>
      </c>
      <c r="AA126" s="145">
        <v>1</v>
      </c>
      <c r="AB126" s="145">
        <v>7</v>
      </c>
      <c r="AC126" s="145">
        <v>7</v>
      </c>
      <c r="AZ126" s="145">
        <v>1</v>
      </c>
      <c r="BA126" s="145">
        <f>IF(AZ126=1,G126,0)</f>
        <v>0</v>
      </c>
      <c r="BB126" s="145">
        <f>IF(AZ126=2,G126,0)</f>
        <v>0</v>
      </c>
      <c r="BC126" s="145">
        <f>IF(AZ126=3,G126,0)</f>
        <v>0</v>
      </c>
      <c r="BD126" s="145">
        <f>IF(AZ126=4,G126,0)</f>
        <v>0</v>
      </c>
      <c r="BE126" s="145">
        <f>IF(AZ126=5,G126,0)</f>
        <v>0</v>
      </c>
      <c r="CA126" s="172">
        <v>1</v>
      </c>
      <c r="CB126" s="172">
        <v>7</v>
      </c>
    </row>
    <row r="127" spans="1:80">
      <c r="A127" s="181"/>
      <c r="B127" s="185"/>
      <c r="C127" s="233" t="s">
        <v>240</v>
      </c>
      <c r="D127" s="234"/>
      <c r="E127" s="186">
        <v>31.5</v>
      </c>
      <c r="F127" s="187"/>
      <c r="G127" s="188"/>
      <c r="H127" s="189"/>
      <c r="I127" s="183"/>
      <c r="J127" s="190"/>
      <c r="K127" s="183"/>
      <c r="M127" s="184" t="s">
        <v>240</v>
      </c>
      <c r="O127" s="172"/>
    </row>
    <row r="128" spans="1:80">
      <c r="A128" s="181"/>
      <c r="B128" s="185"/>
      <c r="C128" s="233" t="s">
        <v>241</v>
      </c>
      <c r="D128" s="234"/>
      <c r="E128" s="186">
        <v>-3.15</v>
      </c>
      <c r="F128" s="187"/>
      <c r="G128" s="188"/>
      <c r="H128" s="189"/>
      <c r="I128" s="183"/>
      <c r="J128" s="190"/>
      <c r="K128" s="183"/>
      <c r="M128" s="184" t="s">
        <v>241</v>
      </c>
      <c r="O128" s="172"/>
    </row>
    <row r="129" spans="1:80">
      <c r="A129" s="173">
        <v>37</v>
      </c>
      <c r="B129" s="174" t="s">
        <v>242</v>
      </c>
      <c r="C129" s="175" t="s">
        <v>243</v>
      </c>
      <c r="D129" s="176" t="s">
        <v>102</v>
      </c>
      <c r="E129" s="177">
        <v>11.88</v>
      </c>
      <c r="F129" s="177">
        <v>0</v>
      </c>
      <c r="G129" s="178">
        <f>E129*F129</f>
        <v>0</v>
      </c>
      <c r="H129" s="179">
        <v>0</v>
      </c>
      <c r="I129" s="180">
        <f>E129*H129</f>
        <v>0</v>
      </c>
      <c r="J129" s="179">
        <v>-0.13950000000000001</v>
      </c>
      <c r="K129" s="180">
        <f>E129*J129</f>
        <v>-1.6572600000000002</v>
      </c>
      <c r="O129" s="172">
        <v>2</v>
      </c>
      <c r="AA129" s="145">
        <v>1</v>
      </c>
      <c r="AB129" s="145">
        <v>7</v>
      </c>
      <c r="AC129" s="145">
        <v>7</v>
      </c>
      <c r="AZ129" s="145">
        <v>1</v>
      </c>
      <c r="BA129" s="145">
        <f>IF(AZ129=1,G129,0)</f>
        <v>0</v>
      </c>
      <c r="BB129" s="145">
        <f>IF(AZ129=2,G129,0)</f>
        <v>0</v>
      </c>
      <c r="BC129" s="145">
        <f>IF(AZ129=3,G129,0)</f>
        <v>0</v>
      </c>
      <c r="BD129" s="145">
        <f>IF(AZ129=4,G129,0)</f>
        <v>0</v>
      </c>
      <c r="BE129" s="145">
        <f>IF(AZ129=5,G129,0)</f>
        <v>0</v>
      </c>
      <c r="CA129" s="172">
        <v>1</v>
      </c>
      <c r="CB129" s="172">
        <v>7</v>
      </c>
    </row>
    <row r="130" spans="1:80">
      <c r="A130" s="181"/>
      <c r="B130" s="185"/>
      <c r="C130" s="233" t="s">
        <v>244</v>
      </c>
      <c r="D130" s="234"/>
      <c r="E130" s="186">
        <v>11.88</v>
      </c>
      <c r="F130" s="187"/>
      <c r="G130" s="188"/>
      <c r="H130" s="189"/>
      <c r="I130" s="183"/>
      <c r="J130" s="190"/>
      <c r="K130" s="183"/>
      <c r="M130" s="184" t="s">
        <v>244</v>
      </c>
      <c r="O130" s="172"/>
    </row>
    <row r="131" spans="1:80">
      <c r="A131" s="173">
        <v>38</v>
      </c>
      <c r="B131" s="174" t="s">
        <v>245</v>
      </c>
      <c r="C131" s="175" t="s">
        <v>246</v>
      </c>
      <c r="D131" s="176" t="s">
        <v>132</v>
      </c>
      <c r="E131" s="177">
        <v>9.1999999999999993</v>
      </c>
      <c r="F131" s="177">
        <v>0</v>
      </c>
      <c r="G131" s="178">
        <f>E131*F131</f>
        <v>0</v>
      </c>
      <c r="H131" s="179">
        <v>0</v>
      </c>
      <c r="I131" s="180">
        <f>E131*H131</f>
        <v>0</v>
      </c>
      <c r="J131" s="179">
        <v>-1E-3</v>
      </c>
      <c r="K131" s="180">
        <f>E131*J131</f>
        <v>-9.1999999999999998E-3</v>
      </c>
      <c r="O131" s="172">
        <v>2</v>
      </c>
      <c r="AA131" s="145">
        <v>1</v>
      </c>
      <c r="AB131" s="145">
        <v>7</v>
      </c>
      <c r="AC131" s="145">
        <v>7</v>
      </c>
      <c r="AZ131" s="145">
        <v>1</v>
      </c>
      <c r="BA131" s="145">
        <f>IF(AZ131=1,G131,0)</f>
        <v>0</v>
      </c>
      <c r="BB131" s="145">
        <f>IF(AZ131=2,G131,0)</f>
        <v>0</v>
      </c>
      <c r="BC131" s="145">
        <f>IF(AZ131=3,G131,0)</f>
        <v>0</v>
      </c>
      <c r="BD131" s="145">
        <f>IF(AZ131=4,G131,0)</f>
        <v>0</v>
      </c>
      <c r="BE131" s="145">
        <f>IF(AZ131=5,G131,0)</f>
        <v>0</v>
      </c>
      <c r="CA131" s="172">
        <v>1</v>
      </c>
      <c r="CB131" s="172">
        <v>7</v>
      </c>
    </row>
    <row r="132" spans="1:80">
      <c r="A132" s="181"/>
      <c r="B132" s="185"/>
      <c r="C132" s="233" t="s">
        <v>247</v>
      </c>
      <c r="D132" s="234"/>
      <c r="E132" s="186">
        <v>9.1999999999999993</v>
      </c>
      <c r="F132" s="187"/>
      <c r="G132" s="188"/>
      <c r="H132" s="189"/>
      <c r="I132" s="183"/>
      <c r="J132" s="190"/>
      <c r="K132" s="183"/>
      <c r="M132" s="184" t="s">
        <v>247</v>
      </c>
      <c r="O132" s="172"/>
    </row>
    <row r="133" spans="1:80">
      <c r="A133" s="173">
        <v>39</v>
      </c>
      <c r="B133" s="174" t="s">
        <v>248</v>
      </c>
      <c r="C133" s="175" t="s">
        <v>249</v>
      </c>
      <c r="D133" s="176" t="s">
        <v>132</v>
      </c>
      <c r="E133" s="177">
        <v>14.65</v>
      </c>
      <c r="F133" s="177">
        <v>0</v>
      </c>
      <c r="G133" s="178">
        <f>E133*F133</f>
        <v>0</v>
      </c>
      <c r="H133" s="179">
        <v>0</v>
      </c>
      <c r="I133" s="180">
        <f>E133*H133</f>
        <v>0</v>
      </c>
      <c r="J133" s="179">
        <v>0</v>
      </c>
      <c r="K133" s="180">
        <f>E133*J133</f>
        <v>0</v>
      </c>
      <c r="O133" s="172">
        <v>2</v>
      </c>
      <c r="AA133" s="145">
        <v>1</v>
      </c>
      <c r="AB133" s="145">
        <v>7</v>
      </c>
      <c r="AC133" s="145">
        <v>7</v>
      </c>
      <c r="AZ133" s="145">
        <v>1</v>
      </c>
      <c r="BA133" s="145">
        <f>IF(AZ133=1,G133,0)</f>
        <v>0</v>
      </c>
      <c r="BB133" s="145">
        <f>IF(AZ133=2,G133,0)</f>
        <v>0</v>
      </c>
      <c r="BC133" s="145">
        <f>IF(AZ133=3,G133,0)</f>
        <v>0</v>
      </c>
      <c r="BD133" s="145">
        <f>IF(AZ133=4,G133,0)</f>
        <v>0</v>
      </c>
      <c r="BE133" s="145">
        <f>IF(AZ133=5,G133,0)</f>
        <v>0</v>
      </c>
      <c r="CA133" s="172">
        <v>1</v>
      </c>
      <c r="CB133" s="172">
        <v>7</v>
      </c>
    </row>
    <row r="134" spans="1:80">
      <c r="A134" s="181"/>
      <c r="B134" s="185"/>
      <c r="C134" s="233" t="s">
        <v>250</v>
      </c>
      <c r="D134" s="234"/>
      <c r="E134" s="186">
        <v>16.100000000000001</v>
      </c>
      <c r="F134" s="187"/>
      <c r="G134" s="188"/>
      <c r="H134" s="189"/>
      <c r="I134" s="183"/>
      <c r="J134" s="190"/>
      <c r="K134" s="183"/>
      <c r="M134" s="184" t="s">
        <v>250</v>
      </c>
      <c r="O134" s="172"/>
    </row>
    <row r="135" spans="1:80">
      <c r="A135" s="181"/>
      <c r="B135" s="185"/>
      <c r="C135" s="233" t="s">
        <v>251</v>
      </c>
      <c r="D135" s="234"/>
      <c r="E135" s="186">
        <v>-1.45</v>
      </c>
      <c r="F135" s="187"/>
      <c r="G135" s="188"/>
      <c r="H135" s="189"/>
      <c r="I135" s="183"/>
      <c r="J135" s="190"/>
      <c r="K135" s="183"/>
      <c r="M135" s="184" t="s">
        <v>251</v>
      </c>
      <c r="O135" s="172"/>
    </row>
    <row r="136" spans="1:80">
      <c r="A136" s="173">
        <v>40</v>
      </c>
      <c r="B136" s="174" t="s">
        <v>252</v>
      </c>
      <c r="C136" s="175" t="s">
        <v>253</v>
      </c>
      <c r="D136" s="176" t="s">
        <v>102</v>
      </c>
      <c r="E136" s="177">
        <v>44.81</v>
      </c>
      <c r="F136" s="177">
        <v>0</v>
      </c>
      <c r="G136" s="178">
        <f>E136*F136</f>
        <v>0</v>
      </c>
      <c r="H136" s="179">
        <v>0</v>
      </c>
      <c r="I136" s="180">
        <f>E136*H136</f>
        <v>0</v>
      </c>
      <c r="J136" s="179">
        <v>-1E-3</v>
      </c>
      <c r="K136" s="180">
        <f>E136*J136</f>
        <v>-4.4810000000000003E-2</v>
      </c>
      <c r="O136" s="172">
        <v>2</v>
      </c>
      <c r="AA136" s="145">
        <v>1</v>
      </c>
      <c r="AB136" s="145">
        <v>7</v>
      </c>
      <c r="AC136" s="145">
        <v>7</v>
      </c>
      <c r="AZ136" s="145">
        <v>1</v>
      </c>
      <c r="BA136" s="145">
        <f>IF(AZ136=1,G136,0)</f>
        <v>0</v>
      </c>
      <c r="BB136" s="145">
        <f>IF(AZ136=2,G136,0)</f>
        <v>0</v>
      </c>
      <c r="BC136" s="145">
        <f>IF(AZ136=3,G136,0)</f>
        <v>0</v>
      </c>
      <c r="BD136" s="145">
        <f>IF(AZ136=4,G136,0)</f>
        <v>0</v>
      </c>
      <c r="BE136" s="145">
        <f>IF(AZ136=5,G136,0)</f>
        <v>0</v>
      </c>
      <c r="CA136" s="172">
        <v>1</v>
      </c>
      <c r="CB136" s="172">
        <v>7</v>
      </c>
    </row>
    <row r="137" spans="1:80">
      <c r="A137" s="181"/>
      <c r="B137" s="185"/>
      <c r="C137" s="233" t="s">
        <v>183</v>
      </c>
      <c r="D137" s="234"/>
      <c r="E137" s="186">
        <v>31.74</v>
      </c>
      <c r="F137" s="187"/>
      <c r="G137" s="188"/>
      <c r="H137" s="189"/>
      <c r="I137" s="183"/>
      <c r="J137" s="190"/>
      <c r="K137" s="183"/>
      <c r="M137" s="184" t="s">
        <v>183</v>
      </c>
      <c r="O137" s="172"/>
    </row>
    <row r="138" spans="1:80">
      <c r="A138" s="181"/>
      <c r="B138" s="185"/>
      <c r="C138" s="233" t="s">
        <v>184</v>
      </c>
      <c r="D138" s="234"/>
      <c r="E138" s="186">
        <v>13.07</v>
      </c>
      <c r="F138" s="187"/>
      <c r="G138" s="188"/>
      <c r="H138" s="189"/>
      <c r="I138" s="183"/>
      <c r="J138" s="190"/>
      <c r="K138" s="183"/>
      <c r="M138" s="184" t="s">
        <v>184</v>
      </c>
      <c r="O138" s="172"/>
    </row>
    <row r="139" spans="1:80">
      <c r="A139" s="173">
        <v>41</v>
      </c>
      <c r="B139" s="174" t="s">
        <v>254</v>
      </c>
      <c r="C139" s="175" t="s">
        <v>255</v>
      </c>
      <c r="D139" s="176" t="s">
        <v>102</v>
      </c>
      <c r="E139" s="177">
        <v>4.5225</v>
      </c>
      <c r="F139" s="177">
        <v>0</v>
      </c>
      <c r="G139" s="178">
        <f>E139*F139</f>
        <v>0</v>
      </c>
      <c r="H139" s="179">
        <v>0</v>
      </c>
      <c r="I139" s="180">
        <f>E139*H139</f>
        <v>0</v>
      </c>
      <c r="J139" s="179">
        <v>-8.1500000000000003E-2</v>
      </c>
      <c r="K139" s="180">
        <f>E139*J139</f>
        <v>-0.36858374999999999</v>
      </c>
      <c r="O139" s="172">
        <v>2</v>
      </c>
      <c r="AA139" s="145">
        <v>1</v>
      </c>
      <c r="AB139" s="145">
        <v>7</v>
      </c>
      <c r="AC139" s="145">
        <v>7</v>
      </c>
      <c r="AZ139" s="145">
        <v>1</v>
      </c>
      <c r="BA139" s="145">
        <f>IF(AZ139=1,G139,0)</f>
        <v>0</v>
      </c>
      <c r="BB139" s="145">
        <f>IF(AZ139=2,G139,0)</f>
        <v>0</v>
      </c>
      <c r="BC139" s="145">
        <f>IF(AZ139=3,G139,0)</f>
        <v>0</v>
      </c>
      <c r="BD139" s="145">
        <f>IF(AZ139=4,G139,0)</f>
        <v>0</v>
      </c>
      <c r="BE139" s="145">
        <f>IF(AZ139=5,G139,0)</f>
        <v>0</v>
      </c>
      <c r="CA139" s="172">
        <v>1</v>
      </c>
      <c r="CB139" s="172">
        <v>7</v>
      </c>
    </row>
    <row r="140" spans="1:80">
      <c r="A140" s="181"/>
      <c r="B140" s="185"/>
      <c r="C140" s="233" t="s">
        <v>163</v>
      </c>
      <c r="D140" s="234"/>
      <c r="E140" s="186">
        <v>3.0375000000000001</v>
      </c>
      <c r="F140" s="187"/>
      <c r="G140" s="188"/>
      <c r="H140" s="189"/>
      <c r="I140" s="183"/>
      <c r="J140" s="190"/>
      <c r="K140" s="183"/>
      <c r="M140" s="184" t="s">
        <v>163</v>
      </c>
      <c r="O140" s="172"/>
    </row>
    <row r="141" spans="1:80">
      <c r="A141" s="181"/>
      <c r="B141" s="185"/>
      <c r="C141" s="233" t="s">
        <v>164</v>
      </c>
      <c r="D141" s="234"/>
      <c r="E141" s="186">
        <v>1.4850000000000001</v>
      </c>
      <c r="F141" s="187"/>
      <c r="G141" s="188"/>
      <c r="H141" s="189"/>
      <c r="I141" s="183"/>
      <c r="J141" s="190"/>
      <c r="K141" s="183"/>
      <c r="M141" s="184" t="s">
        <v>164</v>
      </c>
      <c r="O141" s="172"/>
    </row>
    <row r="142" spans="1:80">
      <c r="A142" s="173">
        <v>42</v>
      </c>
      <c r="B142" s="174" t="s">
        <v>256</v>
      </c>
      <c r="C142" s="175" t="s">
        <v>257</v>
      </c>
      <c r="D142" s="176" t="s">
        <v>102</v>
      </c>
      <c r="E142" s="177">
        <v>52.8</v>
      </c>
      <c r="F142" s="177">
        <v>0</v>
      </c>
      <c r="G142" s="178">
        <f>E142*F142</f>
        <v>0</v>
      </c>
      <c r="H142" s="179">
        <v>6.7000000000000002E-4</v>
      </c>
      <c r="I142" s="180">
        <f>E142*H142</f>
        <v>3.5375999999999998E-2</v>
      </c>
      <c r="J142" s="179">
        <v>-0.13100000000000001</v>
      </c>
      <c r="K142" s="180">
        <f>E142*J142</f>
        <v>-6.9168000000000003</v>
      </c>
      <c r="O142" s="172">
        <v>2</v>
      </c>
      <c r="AA142" s="145">
        <v>1</v>
      </c>
      <c r="AB142" s="145">
        <v>1</v>
      </c>
      <c r="AC142" s="145">
        <v>1</v>
      </c>
      <c r="AZ142" s="145">
        <v>1</v>
      </c>
      <c r="BA142" s="145">
        <f>IF(AZ142=1,G142,0)</f>
        <v>0</v>
      </c>
      <c r="BB142" s="145">
        <f>IF(AZ142=2,G142,0)</f>
        <v>0</v>
      </c>
      <c r="BC142" s="145">
        <f>IF(AZ142=3,G142,0)</f>
        <v>0</v>
      </c>
      <c r="BD142" s="145">
        <f>IF(AZ142=4,G142,0)</f>
        <v>0</v>
      </c>
      <c r="BE142" s="145">
        <f>IF(AZ142=5,G142,0)</f>
        <v>0</v>
      </c>
      <c r="CA142" s="172">
        <v>1</v>
      </c>
      <c r="CB142" s="172">
        <v>1</v>
      </c>
    </row>
    <row r="143" spans="1:80">
      <c r="A143" s="181"/>
      <c r="B143" s="185"/>
      <c r="C143" s="233" t="s">
        <v>258</v>
      </c>
      <c r="D143" s="234"/>
      <c r="E143" s="186">
        <v>52.8</v>
      </c>
      <c r="F143" s="187"/>
      <c r="G143" s="188"/>
      <c r="H143" s="189"/>
      <c r="I143" s="183"/>
      <c r="J143" s="190"/>
      <c r="K143" s="183"/>
      <c r="M143" s="184" t="s">
        <v>258</v>
      </c>
      <c r="O143" s="172"/>
    </row>
    <row r="144" spans="1:80">
      <c r="A144" s="173">
        <v>43</v>
      </c>
      <c r="B144" s="174" t="s">
        <v>259</v>
      </c>
      <c r="C144" s="175" t="s">
        <v>260</v>
      </c>
      <c r="D144" s="176" t="s">
        <v>102</v>
      </c>
      <c r="E144" s="177">
        <v>74.394499999999994</v>
      </c>
      <c r="F144" s="177">
        <v>0</v>
      </c>
      <c r="G144" s="178">
        <f>E144*F144</f>
        <v>0</v>
      </c>
      <c r="H144" s="179">
        <v>6.7000000000000002E-4</v>
      </c>
      <c r="I144" s="180">
        <f>E144*H144</f>
        <v>4.9844315E-2</v>
      </c>
      <c r="J144" s="179">
        <v>-0.26100000000000001</v>
      </c>
      <c r="K144" s="180">
        <f>E144*J144</f>
        <v>-19.416964499999999</v>
      </c>
      <c r="O144" s="172">
        <v>2</v>
      </c>
      <c r="AA144" s="145">
        <v>1</v>
      </c>
      <c r="AB144" s="145">
        <v>1</v>
      </c>
      <c r="AC144" s="145">
        <v>1</v>
      </c>
      <c r="AZ144" s="145">
        <v>1</v>
      </c>
      <c r="BA144" s="145">
        <f>IF(AZ144=1,G144,0)</f>
        <v>0</v>
      </c>
      <c r="BB144" s="145">
        <f>IF(AZ144=2,G144,0)</f>
        <v>0</v>
      </c>
      <c r="BC144" s="145">
        <f>IF(AZ144=3,G144,0)</f>
        <v>0</v>
      </c>
      <c r="BD144" s="145">
        <f>IF(AZ144=4,G144,0)</f>
        <v>0</v>
      </c>
      <c r="BE144" s="145">
        <f>IF(AZ144=5,G144,0)</f>
        <v>0</v>
      </c>
      <c r="CA144" s="172">
        <v>1</v>
      </c>
      <c r="CB144" s="172">
        <v>1</v>
      </c>
    </row>
    <row r="145" spans="1:80">
      <c r="A145" s="181"/>
      <c r="B145" s="185"/>
      <c r="C145" s="233" t="s">
        <v>261</v>
      </c>
      <c r="D145" s="234"/>
      <c r="E145" s="186">
        <v>80.599999999999994</v>
      </c>
      <c r="F145" s="187"/>
      <c r="G145" s="188"/>
      <c r="H145" s="189"/>
      <c r="I145" s="183"/>
      <c r="J145" s="190"/>
      <c r="K145" s="183"/>
      <c r="M145" s="184" t="s">
        <v>261</v>
      </c>
      <c r="O145" s="172"/>
    </row>
    <row r="146" spans="1:80">
      <c r="A146" s="181"/>
      <c r="B146" s="185"/>
      <c r="C146" s="233" t="s">
        <v>262</v>
      </c>
      <c r="D146" s="234"/>
      <c r="E146" s="186">
        <v>-6.2054999999999998</v>
      </c>
      <c r="F146" s="187"/>
      <c r="G146" s="188"/>
      <c r="H146" s="189"/>
      <c r="I146" s="183"/>
      <c r="J146" s="190"/>
      <c r="K146" s="183"/>
      <c r="M146" s="184" t="s">
        <v>262</v>
      </c>
      <c r="O146" s="172"/>
    </row>
    <row r="147" spans="1:80">
      <c r="A147" s="173">
        <v>44</v>
      </c>
      <c r="B147" s="174" t="s">
        <v>263</v>
      </c>
      <c r="C147" s="175" t="s">
        <v>264</v>
      </c>
      <c r="D147" s="176" t="s">
        <v>102</v>
      </c>
      <c r="E147" s="177">
        <v>64.31</v>
      </c>
      <c r="F147" s="177">
        <v>0</v>
      </c>
      <c r="G147" s="178">
        <f>E147*F147</f>
        <v>0</v>
      </c>
      <c r="H147" s="179">
        <v>3.3E-4</v>
      </c>
      <c r="I147" s="180">
        <f>E147*H147</f>
        <v>2.1222299999999999E-2</v>
      </c>
      <c r="J147" s="179">
        <v>-1.068E-2</v>
      </c>
      <c r="K147" s="180">
        <f>E147*J147</f>
        <v>-0.68683080000000007</v>
      </c>
      <c r="O147" s="172">
        <v>2</v>
      </c>
      <c r="AA147" s="145">
        <v>1</v>
      </c>
      <c r="AB147" s="145">
        <v>0</v>
      </c>
      <c r="AC147" s="145">
        <v>0</v>
      </c>
      <c r="AZ147" s="145">
        <v>1</v>
      </c>
      <c r="BA147" s="145">
        <f>IF(AZ147=1,G147,0)</f>
        <v>0</v>
      </c>
      <c r="BB147" s="145">
        <f>IF(AZ147=2,G147,0)</f>
        <v>0</v>
      </c>
      <c r="BC147" s="145">
        <f>IF(AZ147=3,G147,0)</f>
        <v>0</v>
      </c>
      <c r="BD147" s="145">
        <f>IF(AZ147=4,G147,0)</f>
        <v>0</v>
      </c>
      <c r="BE147" s="145">
        <f>IF(AZ147=5,G147,0)</f>
        <v>0</v>
      </c>
      <c r="CA147" s="172">
        <v>1</v>
      </c>
      <c r="CB147" s="172">
        <v>0</v>
      </c>
    </row>
    <row r="148" spans="1:80">
      <c r="A148" s="181"/>
      <c r="B148" s="185"/>
      <c r="C148" s="233" t="s">
        <v>265</v>
      </c>
      <c r="D148" s="234"/>
      <c r="E148" s="186">
        <v>24.48</v>
      </c>
      <c r="F148" s="187"/>
      <c r="G148" s="188"/>
      <c r="H148" s="189"/>
      <c r="I148" s="183"/>
      <c r="J148" s="190"/>
      <c r="K148" s="183"/>
      <c r="M148" s="184" t="s">
        <v>265</v>
      </c>
      <c r="O148" s="172"/>
    </row>
    <row r="149" spans="1:80">
      <c r="A149" s="181"/>
      <c r="B149" s="185"/>
      <c r="C149" s="233" t="s">
        <v>266</v>
      </c>
      <c r="D149" s="234"/>
      <c r="E149" s="186">
        <v>26.76</v>
      </c>
      <c r="F149" s="187"/>
      <c r="G149" s="188"/>
      <c r="H149" s="189"/>
      <c r="I149" s="183"/>
      <c r="J149" s="190"/>
      <c r="K149" s="183"/>
      <c r="M149" s="184" t="s">
        <v>266</v>
      </c>
      <c r="O149" s="172"/>
    </row>
    <row r="150" spans="1:80">
      <c r="A150" s="181"/>
      <c r="B150" s="185"/>
      <c r="C150" s="233" t="s">
        <v>184</v>
      </c>
      <c r="D150" s="234"/>
      <c r="E150" s="186">
        <v>13.07</v>
      </c>
      <c r="F150" s="187"/>
      <c r="G150" s="188"/>
      <c r="H150" s="189"/>
      <c r="I150" s="183"/>
      <c r="J150" s="190"/>
      <c r="K150" s="183"/>
      <c r="M150" s="184" t="s">
        <v>184</v>
      </c>
      <c r="O150" s="172"/>
    </row>
    <row r="151" spans="1:80">
      <c r="A151" s="173">
        <v>45</v>
      </c>
      <c r="B151" s="174" t="s">
        <v>267</v>
      </c>
      <c r="C151" s="175" t="s">
        <v>268</v>
      </c>
      <c r="D151" s="176" t="s">
        <v>190</v>
      </c>
      <c r="E151" s="177">
        <v>6</v>
      </c>
      <c r="F151" s="177">
        <v>0</v>
      </c>
      <c r="G151" s="178">
        <f>E151*F151</f>
        <v>0</v>
      </c>
      <c r="H151" s="179">
        <v>0</v>
      </c>
      <c r="I151" s="180">
        <f>E151*H151</f>
        <v>0</v>
      </c>
      <c r="J151" s="179">
        <v>0</v>
      </c>
      <c r="K151" s="180">
        <f>E151*J151</f>
        <v>0</v>
      </c>
      <c r="O151" s="172">
        <v>2</v>
      </c>
      <c r="AA151" s="145">
        <v>1</v>
      </c>
      <c r="AB151" s="145">
        <v>1</v>
      </c>
      <c r="AC151" s="145">
        <v>1</v>
      </c>
      <c r="AZ151" s="145">
        <v>1</v>
      </c>
      <c r="BA151" s="145">
        <f>IF(AZ151=1,G151,0)</f>
        <v>0</v>
      </c>
      <c r="BB151" s="145">
        <f>IF(AZ151=2,G151,0)</f>
        <v>0</v>
      </c>
      <c r="BC151" s="145">
        <f>IF(AZ151=3,G151,0)</f>
        <v>0</v>
      </c>
      <c r="BD151" s="145">
        <f>IF(AZ151=4,G151,0)</f>
        <v>0</v>
      </c>
      <c r="BE151" s="145">
        <f>IF(AZ151=5,G151,0)</f>
        <v>0</v>
      </c>
      <c r="CA151" s="172">
        <v>1</v>
      </c>
      <c r="CB151" s="172">
        <v>1</v>
      </c>
    </row>
    <row r="152" spans="1:80">
      <c r="A152" s="181"/>
      <c r="B152" s="185"/>
      <c r="C152" s="233" t="s">
        <v>269</v>
      </c>
      <c r="D152" s="234"/>
      <c r="E152" s="186">
        <v>1</v>
      </c>
      <c r="F152" s="187"/>
      <c r="G152" s="188"/>
      <c r="H152" s="189"/>
      <c r="I152" s="183"/>
      <c r="J152" s="190"/>
      <c r="K152" s="183"/>
      <c r="M152" s="184" t="s">
        <v>269</v>
      </c>
      <c r="O152" s="172"/>
    </row>
    <row r="153" spans="1:80">
      <c r="A153" s="181"/>
      <c r="B153" s="185"/>
      <c r="C153" s="233" t="s">
        <v>270</v>
      </c>
      <c r="D153" s="234"/>
      <c r="E153" s="186">
        <v>1</v>
      </c>
      <c r="F153" s="187"/>
      <c r="G153" s="188"/>
      <c r="H153" s="189"/>
      <c r="I153" s="183"/>
      <c r="J153" s="190"/>
      <c r="K153" s="183"/>
      <c r="M153" s="184" t="s">
        <v>270</v>
      </c>
      <c r="O153" s="172"/>
    </row>
    <row r="154" spans="1:80">
      <c r="A154" s="181"/>
      <c r="B154" s="185"/>
      <c r="C154" s="233" t="s">
        <v>271</v>
      </c>
      <c r="D154" s="234"/>
      <c r="E154" s="186">
        <v>2</v>
      </c>
      <c r="F154" s="187"/>
      <c r="G154" s="188"/>
      <c r="H154" s="189"/>
      <c r="I154" s="183"/>
      <c r="J154" s="190"/>
      <c r="K154" s="183"/>
      <c r="M154" s="184" t="s">
        <v>271</v>
      </c>
      <c r="O154" s="172"/>
    </row>
    <row r="155" spans="1:80">
      <c r="A155" s="181"/>
      <c r="B155" s="185"/>
      <c r="C155" s="233" t="s">
        <v>272</v>
      </c>
      <c r="D155" s="234"/>
      <c r="E155" s="186">
        <v>1</v>
      </c>
      <c r="F155" s="187"/>
      <c r="G155" s="188"/>
      <c r="H155" s="189"/>
      <c r="I155" s="183"/>
      <c r="J155" s="190"/>
      <c r="K155" s="183"/>
      <c r="M155" s="184" t="s">
        <v>272</v>
      </c>
      <c r="O155" s="172"/>
    </row>
    <row r="156" spans="1:80">
      <c r="A156" s="181"/>
      <c r="B156" s="185"/>
      <c r="C156" s="233" t="s">
        <v>273</v>
      </c>
      <c r="D156" s="234"/>
      <c r="E156" s="186">
        <v>1</v>
      </c>
      <c r="F156" s="187"/>
      <c r="G156" s="188"/>
      <c r="H156" s="189"/>
      <c r="I156" s="183"/>
      <c r="J156" s="190"/>
      <c r="K156" s="183"/>
      <c r="M156" s="184" t="s">
        <v>273</v>
      </c>
      <c r="O156" s="172"/>
    </row>
    <row r="157" spans="1:80">
      <c r="A157" s="173">
        <v>46</v>
      </c>
      <c r="B157" s="174" t="s">
        <v>274</v>
      </c>
      <c r="C157" s="175" t="s">
        <v>275</v>
      </c>
      <c r="D157" s="176" t="s">
        <v>102</v>
      </c>
      <c r="E157" s="177">
        <v>5.1219999999999999</v>
      </c>
      <c r="F157" s="177">
        <v>0</v>
      </c>
      <c r="G157" s="178">
        <f>E157*F157</f>
        <v>0</v>
      </c>
      <c r="H157" s="179">
        <v>1.17E-3</v>
      </c>
      <c r="I157" s="180">
        <f>E157*H157</f>
        <v>5.9927399999999999E-3</v>
      </c>
      <c r="J157" s="179">
        <v>-7.5999999999999998E-2</v>
      </c>
      <c r="K157" s="180">
        <f>E157*J157</f>
        <v>-0.38927200000000001</v>
      </c>
      <c r="O157" s="172">
        <v>2</v>
      </c>
      <c r="AA157" s="145">
        <v>1</v>
      </c>
      <c r="AB157" s="145">
        <v>1</v>
      </c>
      <c r="AC157" s="145">
        <v>1</v>
      </c>
      <c r="AZ157" s="145">
        <v>1</v>
      </c>
      <c r="BA157" s="145">
        <f>IF(AZ157=1,G157,0)</f>
        <v>0</v>
      </c>
      <c r="BB157" s="145">
        <f>IF(AZ157=2,G157,0)</f>
        <v>0</v>
      </c>
      <c r="BC157" s="145">
        <f>IF(AZ157=3,G157,0)</f>
        <v>0</v>
      </c>
      <c r="BD157" s="145">
        <f>IF(AZ157=4,G157,0)</f>
        <v>0</v>
      </c>
      <c r="BE157" s="145">
        <f>IF(AZ157=5,G157,0)</f>
        <v>0</v>
      </c>
      <c r="CA157" s="172">
        <v>1</v>
      </c>
      <c r="CB157" s="172">
        <v>1</v>
      </c>
    </row>
    <row r="158" spans="1:80">
      <c r="A158" s="181"/>
      <c r="B158" s="185"/>
      <c r="C158" s="233" t="s">
        <v>276</v>
      </c>
      <c r="D158" s="234"/>
      <c r="E158" s="186">
        <v>1.7729999999999999</v>
      </c>
      <c r="F158" s="187"/>
      <c r="G158" s="188"/>
      <c r="H158" s="189"/>
      <c r="I158" s="183"/>
      <c r="J158" s="190"/>
      <c r="K158" s="183"/>
      <c r="M158" s="184" t="s">
        <v>276</v>
      </c>
      <c r="O158" s="172"/>
    </row>
    <row r="159" spans="1:80">
      <c r="A159" s="181"/>
      <c r="B159" s="185"/>
      <c r="C159" s="233" t="s">
        <v>277</v>
      </c>
      <c r="D159" s="234"/>
      <c r="E159" s="186">
        <v>1.7729999999999999</v>
      </c>
      <c r="F159" s="187"/>
      <c r="G159" s="188"/>
      <c r="H159" s="189"/>
      <c r="I159" s="183"/>
      <c r="J159" s="190"/>
      <c r="K159" s="183"/>
      <c r="M159" s="184" t="s">
        <v>277</v>
      </c>
      <c r="O159" s="172"/>
    </row>
    <row r="160" spans="1:80">
      <c r="A160" s="181"/>
      <c r="B160" s="185"/>
      <c r="C160" s="233" t="s">
        <v>278</v>
      </c>
      <c r="D160" s="234"/>
      <c r="E160" s="186">
        <v>1.5760000000000001</v>
      </c>
      <c r="F160" s="187"/>
      <c r="G160" s="188"/>
      <c r="H160" s="189"/>
      <c r="I160" s="183"/>
      <c r="J160" s="190"/>
      <c r="K160" s="183"/>
      <c r="M160" s="184" t="s">
        <v>278</v>
      </c>
      <c r="O160" s="172"/>
    </row>
    <row r="161" spans="1:80">
      <c r="A161" s="173">
        <v>47</v>
      </c>
      <c r="B161" s="174" t="s">
        <v>279</v>
      </c>
      <c r="C161" s="175" t="s">
        <v>280</v>
      </c>
      <c r="D161" s="176" t="s">
        <v>102</v>
      </c>
      <c r="E161" s="177">
        <v>2.8565</v>
      </c>
      <c r="F161" s="177">
        <v>0</v>
      </c>
      <c r="G161" s="178">
        <f>E161*F161</f>
        <v>0</v>
      </c>
      <c r="H161" s="179">
        <v>1E-3</v>
      </c>
      <c r="I161" s="180">
        <f>E161*H161</f>
        <v>2.8565000000000001E-3</v>
      </c>
      <c r="J161" s="179">
        <v>-6.3E-2</v>
      </c>
      <c r="K161" s="180">
        <f>E161*J161</f>
        <v>-0.17995949999999999</v>
      </c>
      <c r="O161" s="172">
        <v>2</v>
      </c>
      <c r="AA161" s="145">
        <v>1</v>
      </c>
      <c r="AB161" s="145">
        <v>1</v>
      </c>
      <c r="AC161" s="145">
        <v>1</v>
      </c>
      <c r="AZ161" s="145">
        <v>1</v>
      </c>
      <c r="BA161" s="145">
        <f>IF(AZ161=1,G161,0)</f>
        <v>0</v>
      </c>
      <c r="BB161" s="145">
        <f>IF(AZ161=2,G161,0)</f>
        <v>0</v>
      </c>
      <c r="BC161" s="145">
        <f>IF(AZ161=3,G161,0)</f>
        <v>0</v>
      </c>
      <c r="BD161" s="145">
        <f>IF(AZ161=4,G161,0)</f>
        <v>0</v>
      </c>
      <c r="BE161" s="145">
        <f>IF(AZ161=5,G161,0)</f>
        <v>0</v>
      </c>
      <c r="CA161" s="172">
        <v>1</v>
      </c>
      <c r="CB161" s="172">
        <v>1</v>
      </c>
    </row>
    <row r="162" spans="1:80">
      <c r="A162" s="181"/>
      <c r="B162" s="185"/>
      <c r="C162" s="233" t="s">
        <v>281</v>
      </c>
      <c r="D162" s="234"/>
      <c r="E162" s="186">
        <v>2.8565</v>
      </c>
      <c r="F162" s="187"/>
      <c r="G162" s="188"/>
      <c r="H162" s="189"/>
      <c r="I162" s="183"/>
      <c r="J162" s="190"/>
      <c r="K162" s="183"/>
      <c r="M162" s="184" t="s">
        <v>281</v>
      </c>
      <c r="O162" s="172"/>
    </row>
    <row r="163" spans="1:80">
      <c r="A163" s="173">
        <v>48</v>
      </c>
      <c r="B163" s="174" t="s">
        <v>282</v>
      </c>
      <c r="C163" s="175" t="s">
        <v>283</v>
      </c>
      <c r="D163" s="176" t="s">
        <v>102</v>
      </c>
      <c r="E163" s="177">
        <v>0.9</v>
      </c>
      <c r="F163" s="177">
        <v>0</v>
      </c>
      <c r="G163" s="178">
        <f>E163*F163</f>
        <v>0</v>
      </c>
      <c r="H163" s="179">
        <v>1.65E-3</v>
      </c>
      <c r="I163" s="180">
        <f>E163*H163</f>
        <v>1.485E-3</v>
      </c>
      <c r="J163" s="179">
        <v>-0.187</v>
      </c>
      <c r="K163" s="180">
        <f>E163*J163</f>
        <v>-0.16830000000000001</v>
      </c>
      <c r="O163" s="172">
        <v>2</v>
      </c>
      <c r="AA163" s="145">
        <v>1</v>
      </c>
      <c r="AB163" s="145">
        <v>1</v>
      </c>
      <c r="AC163" s="145">
        <v>1</v>
      </c>
      <c r="AZ163" s="145">
        <v>1</v>
      </c>
      <c r="BA163" s="145">
        <f>IF(AZ163=1,G163,0)</f>
        <v>0</v>
      </c>
      <c r="BB163" s="145">
        <f>IF(AZ163=2,G163,0)</f>
        <v>0</v>
      </c>
      <c r="BC163" s="145">
        <f>IF(AZ163=3,G163,0)</f>
        <v>0</v>
      </c>
      <c r="BD163" s="145">
        <f>IF(AZ163=4,G163,0)</f>
        <v>0</v>
      </c>
      <c r="BE163" s="145">
        <f>IF(AZ163=5,G163,0)</f>
        <v>0</v>
      </c>
      <c r="CA163" s="172">
        <v>1</v>
      </c>
      <c r="CB163" s="172">
        <v>1</v>
      </c>
    </row>
    <row r="164" spans="1:80">
      <c r="A164" s="181"/>
      <c r="B164" s="185"/>
      <c r="C164" s="233" t="s">
        <v>284</v>
      </c>
      <c r="D164" s="234"/>
      <c r="E164" s="186">
        <v>0.9</v>
      </c>
      <c r="F164" s="187"/>
      <c r="G164" s="188"/>
      <c r="H164" s="189"/>
      <c r="I164" s="183"/>
      <c r="J164" s="190"/>
      <c r="K164" s="183"/>
      <c r="M164" s="184" t="s">
        <v>284</v>
      </c>
      <c r="O164" s="172"/>
    </row>
    <row r="165" spans="1:80">
      <c r="A165" s="173">
        <v>49</v>
      </c>
      <c r="B165" s="174" t="s">
        <v>285</v>
      </c>
      <c r="C165" s="175" t="s">
        <v>286</v>
      </c>
      <c r="D165" s="176" t="s">
        <v>102</v>
      </c>
      <c r="E165" s="177">
        <v>2.0299999999999998</v>
      </c>
      <c r="F165" s="177">
        <v>0</v>
      </c>
      <c r="G165" s="178">
        <f>E165*F165</f>
        <v>0</v>
      </c>
      <c r="H165" s="179">
        <v>5.4000000000000001E-4</v>
      </c>
      <c r="I165" s="180">
        <f>E165*H165</f>
        <v>1.0961999999999999E-3</v>
      </c>
      <c r="J165" s="179">
        <v>-0.18</v>
      </c>
      <c r="K165" s="180">
        <f>E165*J165</f>
        <v>-0.36539999999999995</v>
      </c>
      <c r="O165" s="172">
        <v>2</v>
      </c>
      <c r="AA165" s="145">
        <v>1</v>
      </c>
      <c r="AB165" s="145">
        <v>1</v>
      </c>
      <c r="AC165" s="145">
        <v>1</v>
      </c>
      <c r="AZ165" s="145">
        <v>1</v>
      </c>
      <c r="BA165" s="145">
        <f>IF(AZ165=1,G165,0)</f>
        <v>0</v>
      </c>
      <c r="BB165" s="145">
        <f>IF(AZ165=2,G165,0)</f>
        <v>0</v>
      </c>
      <c r="BC165" s="145">
        <f>IF(AZ165=3,G165,0)</f>
        <v>0</v>
      </c>
      <c r="BD165" s="145">
        <f>IF(AZ165=4,G165,0)</f>
        <v>0</v>
      </c>
      <c r="BE165" s="145">
        <f>IF(AZ165=5,G165,0)</f>
        <v>0</v>
      </c>
      <c r="CA165" s="172">
        <v>1</v>
      </c>
      <c r="CB165" s="172">
        <v>1</v>
      </c>
    </row>
    <row r="166" spans="1:80">
      <c r="A166" s="181"/>
      <c r="B166" s="185"/>
      <c r="C166" s="233" t="s">
        <v>287</v>
      </c>
      <c r="D166" s="234"/>
      <c r="E166" s="186">
        <v>2.0299999999999998</v>
      </c>
      <c r="F166" s="187"/>
      <c r="G166" s="188"/>
      <c r="H166" s="189"/>
      <c r="I166" s="183"/>
      <c r="J166" s="190"/>
      <c r="K166" s="183"/>
      <c r="M166" s="184" t="s">
        <v>287</v>
      </c>
      <c r="O166" s="172"/>
    </row>
    <row r="167" spans="1:80">
      <c r="A167" s="173">
        <v>50</v>
      </c>
      <c r="B167" s="174" t="s">
        <v>288</v>
      </c>
      <c r="C167" s="175" t="s">
        <v>289</v>
      </c>
      <c r="D167" s="176" t="s">
        <v>102</v>
      </c>
      <c r="E167" s="177">
        <v>4.5225</v>
      </c>
      <c r="F167" s="177">
        <v>0</v>
      </c>
      <c r="G167" s="178">
        <f>E167*F167</f>
        <v>0</v>
      </c>
      <c r="H167" s="179">
        <v>0</v>
      </c>
      <c r="I167" s="180">
        <f>E167*H167</f>
        <v>0</v>
      </c>
      <c r="J167" s="179">
        <v>-6.0999999999999999E-2</v>
      </c>
      <c r="K167" s="180">
        <f>E167*J167</f>
        <v>-0.27587249999999996</v>
      </c>
      <c r="O167" s="172">
        <v>2</v>
      </c>
      <c r="AA167" s="145">
        <v>1</v>
      </c>
      <c r="AB167" s="145">
        <v>1</v>
      </c>
      <c r="AC167" s="145">
        <v>1</v>
      </c>
      <c r="AZ167" s="145">
        <v>1</v>
      </c>
      <c r="BA167" s="145">
        <f>IF(AZ167=1,G167,0)</f>
        <v>0</v>
      </c>
      <c r="BB167" s="145">
        <f>IF(AZ167=2,G167,0)</f>
        <v>0</v>
      </c>
      <c r="BC167" s="145">
        <f>IF(AZ167=3,G167,0)</f>
        <v>0</v>
      </c>
      <c r="BD167" s="145">
        <f>IF(AZ167=4,G167,0)</f>
        <v>0</v>
      </c>
      <c r="BE167" s="145">
        <f>IF(AZ167=5,G167,0)</f>
        <v>0</v>
      </c>
      <c r="CA167" s="172">
        <v>1</v>
      </c>
      <c r="CB167" s="172">
        <v>1</v>
      </c>
    </row>
    <row r="168" spans="1:80">
      <c r="A168" s="181"/>
      <c r="B168" s="185"/>
      <c r="C168" s="233" t="s">
        <v>162</v>
      </c>
      <c r="D168" s="234"/>
      <c r="E168" s="186">
        <v>0</v>
      </c>
      <c r="F168" s="187"/>
      <c r="G168" s="188"/>
      <c r="H168" s="189"/>
      <c r="I168" s="183"/>
      <c r="J168" s="190"/>
      <c r="K168" s="183"/>
      <c r="M168" s="184" t="s">
        <v>162</v>
      </c>
      <c r="O168" s="172"/>
    </row>
    <row r="169" spans="1:80">
      <c r="A169" s="181"/>
      <c r="B169" s="185"/>
      <c r="C169" s="233" t="s">
        <v>163</v>
      </c>
      <c r="D169" s="234"/>
      <c r="E169" s="186">
        <v>3.0375000000000001</v>
      </c>
      <c r="F169" s="187"/>
      <c r="G169" s="188"/>
      <c r="H169" s="189"/>
      <c r="I169" s="183"/>
      <c r="J169" s="190"/>
      <c r="K169" s="183"/>
      <c r="M169" s="184" t="s">
        <v>163</v>
      </c>
      <c r="O169" s="172"/>
    </row>
    <row r="170" spans="1:80">
      <c r="A170" s="181"/>
      <c r="B170" s="185"/>
      <c r="C170" s="233" t="s">
        <v>164</v>
      </c>
      <c r="D170" s="234"/>
      <c r="E170" s="186">
        <v>1.4850000000000001</v>
      </c>
      <c r="F170" s="187"/>
      <c r="G170" s="188"/>
      <c r="H170" s="189"/>
      <c r="I170" s="183"/>
      <c r="J170" s="190"/>
      <c r="K170" s="183"/>
      <c r="M170" s="184" t="s">
        <v>164</v>
      </c>
      <c r="O170" s="172"/>
    </row>
    <row r="171" spans="1:80">
      <c r="A171" s="173">
        <v>51</v>
      </c>
      <c r="B171" s="174" t="s">
        <v>290</v>
      </c>
      <c r="C171" s="175" t="s">
        <v>291</v>
      </c>
      <c r="D171" s="176" t="s">
        <v>102</v>
      </c>
      <c r="E171" s="177">
        <v>148.80000000000001</v>
      </c>
      <c r="F171" s="177">
        <v>0</v>
      </c>
      <c r="G171" s="178">
        <f>E171*F171</f>
        <v>0</v>
      </c>
      <c r="H171" s="179">
        <v>0</v>
      </c>
      <c r="I171" s="180">
        <f>E171*H171</f>
        <v>0</v>
      </c>
      <c r="J171" s="179">
        <v>-0.02</v>
      </c>
      <c r="K171" s="180">
        <f>E171*J171</f>
        <v>-2.9760000000000004</v>
      </c>
      <c r="O171" s="172">
        <v>2</v>
      </c>
      <c r="AA171" s="145">
        <v>1</v>
      </c>
      <c r="AB171" s="145">
        <v>0</v>
      </c>
      <c r="AC171" s="145">
        <v>0</v>
      </c>
      <c r="AZ171" s="145">
        <v>1</v>
      </c>
      <c r="BA171" s="145">
        <f>IF(AZ171=1,G171,0)</f>
        <v>0</v>
      </c>
      <c r="BB171" s="145">
        <f>IF(AZ171=2,G171,0)</f>
        <v>0</v>
      </c>
      <c r="BC171" s="145">
        <f>IF(AZ171=3,G171,0)</f>
        <v>0</v>
      </c>
      <c r="BD171" s="145">
        <f>IF(AZ171=4,G171,0)</f>
        <v>0</v>
      </c>
      <c r="BE171" s="145">
        <f>IF(AZ171=5,G171,0)</f>
        <v>0</v>
      </c>
      <c r="CA171" s="172">
        <v>1</v>
      </c>
      <c r="CB171" s="172">
        <v>0</v>
      </c>
    </row>
    <row r="172" spans="1:80">
      <c r="A172" s="181"/>
      <c r="B172" s="185"/>
      <c r="C172" s="233" t="s">
        <v>292</v>
      </c>
      <c r="D172" s="234"/>
      <c r="E172" s="186">
        <v>23.12</v>
      </c>
      <c r="F172" s="187"/>
      <c r="G172" s="188"/>
      <c r="H172" s="189"/>
      <c r="I172" s="183"/>
      <c r="J172" s="190"/>
      <c r="K172" s="183"/>
      <c r="M172" s="184" t="s">
        <v>292</v>
      </c>
      <c r="O172" s="172"/>
    </row>
    <row r="173" spans="1:80">
      <c r="A173" s="181"/>
      <c r="B173" s="185"/>
      <c r="C173" s="233" t="s">
        <v>293</v>
      </c>
      <c r="D173" s="234"/>
      <c r="E173" s="186">
        <v>-5.76</v>
      </c>
      <c r="F173" s="187"/>
      <c r="G173" s="188"/>
      <c r="H173" s="189"/>
      <c r="I173" s="183"/>
      <c r="J173" s="190"/>
      <c r="K173" s="183"/>
      <c r="M173" s="184" t="s">
        <v>293</v>
      </c>
      <c r="O173" s="172"/>
    </row>
    <row r="174" spans="1:80">
      <c r="A174" s="181"/>
      <c r="B174" s="185"/>
      <c r="C174" s="233" t="s">
        <v>127</v>
      </c>
      <c r="D174" s="234"/>
      <c r="E174" s="186">
        <v>0</v>
      </c>
      <c r="F174" s="187"/>
      <c r="G174" s="188"/>
      <c r="H174" s="189"/>
      <c r="I174" s="183"/>
      <c r="J174" s="190"/>
      <c r="K174" s="183"/>
      <c r="M174" s="184" t="s">
        <v>127</v>
      </c>
      <c r="O174" s="172"/>
    </row>
    <row r="175" spans="1:80" ht="22.5">
      <c r="A175" s="181"/>
      <c r="B175" s="185"/>
      <c r="C175" s="233" t="s">
        <v>294</v>
      </c>
      <c r="D175" s="234"/>
      <c r="E175" s="186">
        <v>53.99</v>
      </c>
      <c r="F175" s="187"/>
      <c r="G175" s="188"/>
      <c r="H175" s="189"/>
      <c r="I175" s="183"/>
      <c r="J175" s="190"/>
      <c r="K175" s="183"/>
      <c r="M175" s="184" t="s">
        <v>294</v>
      </c>
      <c r="O175" s="172"/>
    </row>
    <row r="176" spans="1:80" ht="22.5">
      <c r="A176" s="181"/>
      <c r="B176" s="185"/>
      <c r="C176" s="233" t="s">
        <v>129</v>
      </c>
      <c r="D176" s="234"/>
      <c r="E176" s="186">
        <v>77.45</v>
      </c>
      <c r="F176" s="187"/>
      <c r="G176" s="188"/>
      <c r="H176" s="189"/>
      <c r="I176" s="183"/>
      <c r="J176" s="190"/>
      <c r="K176" s="183"/>
      <c r="M176" s="184" t="s">
        <v>129</v>
      </c>
      <c r="O176" s="172"/>
    </row>
    <row r="177" spans="1:80">
      <c r="A177" s="191"/>
      <c r="B177" s="192" t="s">
        <v>76</v>
      </c>
      <c r="C177" s="193" t="s">
        <v>229</v>
      </c>
      <c r="D177" s="194"/>
      <c r="E177" s="195"/>
      <c r="F177" s="196"/>
      <c r="G177" s="197">
        <f>SUM(G120:G176)</f>
        <v>0</v>
      </c>
      <c r="H177" s="198"/>
      <c r="I177" s="199">
        <f>SUM(I120:I176)</f>
        <v>0.11787305499999999</v>
      </c>
      <c r="J177" s="198"/>
      <c r="K177" s="199">
        <f>SUM(K120:K176)</f>
        <v>-33.994078049999992</v>
      </c>
      <c r="O177" s="172">
        <v>4</v>
      </c>
      <c r="BA177" s="200">
        <f>SUM(BA120:BA176)</f>
        <v>0</v>
      </c>
      <c r="BB177" s="200">
        <f>SUM(BB120:BB176)</f>
        <v>0</v>
      </c>
      <c r="BC177" s="200">
        <f>SUM(BC120:BC176)</f>
        <v>0</v>
      </c>
      <c r="BD177" s="200">
        <f>SUM(BD120:BD176)</f>
        <v>0</v>
      </c>
      <c r="BE177" s="200">
        <f>SUM(BE120:BE176)</f>
        <v>0</v>
      </c>
    </row>
    <row r="178" spans="1:80">
      <c r="A178" s="162" t="s">
        <v>74</v>
      </c>
      <c r="B178" s="163" t="s">
        <v>295</v>
      </c>
      <c r="C178" s="164" t="s">
        <v>296</v>
      </c>
      <c r="D178" s="165"/>
      <c r="E178" s="166"/>
      <c r="F178" s="166"/>
      <c r="G178" s="167"/>
      <c r="H178" s="168"/>
      <c r="I178" s="169"/>
      <c r="J178" s="170"/>
      <c r="K178" s="171"/>
      <c r="O178" s="172">
        <v>1</v>
      </c>
    </row>
    <row r="179" spans="1:80">
      <c r="A179" s="173">
        <v>52</v>
      </c>
      <c r="B179" s="174" t="s">
        <v>298</v>
      </c>
      <c r="C179" s="175" t="s">
        <v>299</v>
      </c>
      <c r="D179" s="176" t="s">
        <v>190</v>
      </c>
      <c r="E179" s="177">
        <v>5</v>
      </c>
      <c r="F179" s="177">
        <v>0</v>
      </c>
      <c r="G179" s="178">
        <f>E179*F179</f>
        <v>0</v>
      </c>
      <c r="H179" s="179">
        <v>6.7000000000000002E-4</v>
      </c>
      <c r="I179" s="180">
        <f>E179*H179</f>
        <v>3.3500000000000001E-3</v>
      </c>
      <c r="J179" s="179">
        <v>-2E-3</v>
      </c>
      <c r="K179" s="180">
        <f>E179*J179</f>
        <v>-0.01</v>
      </c>
      <c r="O179" s="172">
        <v>2</v>
      </c>
      <c r="AA179" s="145">
        <v>1</v>
      </c>
      <c r="AB179" s="145">
        <v>1</v>
      </c>
      <c r="AC179" s="145">
        <v>1</v>
      </c>
      <c r="AZ179" s="145">
        <v>1</v>
      </c>
      <c r="BA179" s="145">
        <f>IF(AZ179=1,G179,0)</f>
        <v>0</v>
      </c>
      <c r="BB179" s="145">
        <f>IF(AZ179=2,G179,0)</f>
        <v>0</v>
      </c>
      <c r="BC179" s="145">
        <f>IF(AZ179=3,G179,0)</f>
        <v>0</v>
      </c>
      <c r="BD179" s="145">
        <f>IF(AZ179=4,G179,0)</f>
        <v>0</v>
      </c>
      <c r="BE179" s="145">
        <f>IF(AZ179=5,G179,0)</f>
        <v>0</v>
      </c>
      <c r="CA179" s="172">
        <v>1</v>
      </c>
      <c r="CB179" s="172">
        <v>1</v>
      </c>
    </row>
    <row r="180" spans="1:80">
      <c r="A180" s="181"/>
      <c r="B180" s="185"/>
      <c r="C180" s="233" t="s">
        <v>300</v>
      </c>
      <c r="D180" s="234"/>
      <c r="E180" s="186">
        <v>5</v>
      </c>
      <c r="F180" s="187"/>
      <c r="G180" s="188"/>
      <c r="H180" s="189"/>
      <c r="I180" s="183"/>
      <c r="J180" s="190"/>
      <c r="K180" s="183"/>
      <c r="M180" s="184" t="s">
        <v>300</v>
      </c>
      <c r="O180" s="172"/>
    </row>
    <row r="181" spans="1:80">
      <c r="A181" s="173">
        <v>53</v>
      </c>
      <c r="B181" s="174" t="s">
        <v>301</v>
      </c>
      <c r="C181" s="175" t="s">
        <v>302</v>
      </c>
      <c r="D181" s="176" t="s">
        <v>190</v>
      </c>
      <c r="E181" s="177">
        <v>3</v>
      </c>
      <c r="F181" s="177">
        <v>0</v>
      </c>
      <c r="G181" s="178">
        <f>E181*F181</f>
        <v>0</v>
      </c>
      <c r="H181" s="179">
        <v>3.4000000000000002E-4</v>
      </c>
      <c r="I181" s="180">
        <f>E181*H181</f>
        <v>1.0200000000000001E-3</v>
      </c>
      <c r="J181" s="179">
        <v>-2.5000000000000001E-2</v>
      </c>
      <c r="K181" s="180">
        <f>E181*J181</f>
        <v>-7.5000000000000011E-2</v>
      </c>
      <c r="O181" s="172">
        <v>2</v>
      </c>
      <c r="AA181" s="145">
        <v>1</v>
      </c>
      <c r="AB181" s="145">
        <v>1</v>
      </c>
      <c r="AC181" s="145">
        <v>1</v>
      </c>
      <c r="AZ181" s="145">
        <v>1</v>
      </c>
      <c r="BA181" s="145">
        <f>IF(AZ181=1,G181,0)</f>
        <v>0</v>
      </c>
      <c r="BB181" s="145">
        <f>IF(AZ181=2,G181,0)</f>
        <v>0</v>
      </c>
      <c r="BC181" s="145">
        <f>IF(AZ181=3,G181,0)</f>
        <v>0</v>
      </c>
      <c r="BD181" s="145">
        <f>IF(AZ181=4,G181,0)</f>
        <v>0</v>
      </c>
      <c r="BE181" s="145">
        <f>IF(AZ181=5,G181,0)</f>
        <v>0</v>
      </c>
      <c r="CA181" s="172">
        <v>1</v>
      </c>
      <c r="CB181" s="172">
        <v>1</v>
      </c>
    </row>
    <row r="182" spans="1:80">
      <c r="A182" s="181"/>
      <c r="B182" s="185"/>
      <c r="C182" s="233" t="s">
        <v>303</v>
      </c>
      <c r="D182" s="234"/>
      <c r="E182" s="186">
        <v>3</v>
      </c>
      <c r="F182" s="187"/>
      <c r="G182" s="188"/>
      <c r="H182" s="189"/>
      <c r="I182" s="183"/>
      <c r="J182" s="190"/>
      <c r="K182" s="183"/>
      <c r="M182" s="184" t="s">
        <v>303</v>
      </c>
      <c r="O182" s="172"/>
    </row>
    <row r="183" spans="1:80">
      <c r="A183" s="173">
        <v>54</v>
      </c>
      <c r="B183" s="174" t="s">
        <v>304</v>
      </c>
      <c r="C183" s="175" t="s">
        <v>305</v>
      </c>
      <c r="D183" s="176" t="s">
        <v>190</v>
      </c>
      <c r="E183" s="177">
        <v>5</v>
      </c>
      <c r="F183" s="177">
        <v>0</v>
      </c>
      <c r="G183" s="178">
        <f>E183*F183</f>
        <v>0</v>
      </c>
      <c r="H183" s="179">
        <v>0</v>
      </c>
      <c r="I183" s="180">
        <f>E183*H183</f>
        <v>0</v>
      </c>
      <c r="J183" s="179">
        <v>-3.2000000000000001E-2</v>
      </c>
      <c r="K183" s="180">
        <f>E183*J183</f>
        <v>-0.16</v>
      </c>
      <c r="O183" s="172">
        <v>2</v>
      </c>
      <c r="AA183" s="145">
        <v>1</v>
      </c>
      <c r="AB183" s="145">
        <v>1</v>
      </c>
      <c r="AC183" s="145">
        <v>1</v>
      </c>
      <c r="AZ183" s="145">
        <v>1</v>
      </c>
      <c r="BA183" s="145">
        <f>IF(AZ183=1,G183,0)</f>
        <v>0</v>
      </c>
      <c r="BB183" s="145">
        <f>IF(AZ183=2,G183,0)</f>
        <v>0</v>
      </c>
      <c r="BC183" s="145">
        <f>IF(AZ183=3,G183,0)</f>
        <v>0</v>
      </c>
      <c r="BD183" s="145">
        <f>IF(AZ183=4,G183,0)</f>
        <v>0</v>
      </c>
      <c r="BE183" s="145">
        <f>IF(AZ183=5,G183,0)</f>
        <v>0</v>
      </c>
      <c r="CA183" s="172">
        <v>1</v>
      </c>
      <c r="CB183" s="172">
        <v>1</v>
      </c>
    </row>
    <row r="184" spans="1:80">
      <c r="A184" s="181"/>
      <c r="B184" s="185"/>
      <c r="C184" s="233" t="s">
        <v>306</v>
      </c>
      <c r="D184" s="234"/>
      <c r="E184" s="186">
        <v>1</v>
      </c>
      <c r="F184" s="187"/>
      <c r="G184" s="188"/>
      <c r="H184" s="189"/>
      <c r="I184" s="183"/>
      <c r="J184" s="190"/>
      <c r="K184" s="183"/>
      <c r="M184" s="184" t="s">
        <v>306</v>
      </c>
      <c r="O184" s="172"/>
    </row>
    <row r="185" spans="1:80">
      <c r="A185" s="181"/>
      <c r="B185" s="185"/>
      <c r="C185" s="233" t="s">
        <v>307</v>
      </c>
      <c r="D185" s="234"/>
      <c r="E185" s="186">
        <v>4</v>
      </c>
      <c r="F185" s="187"/>
      <c r="G185" s="188"/>
      <c r="H185" s="189"/>
      <c r="I185" s="183"/>
      <c r="J185" s="190"/>
      <c r="K185" s="183"/>
      <c r="M185" s="184" t="s">
        <v>307</v>
      </c>
      <c r="O185" s="172"/>
    </row>
    <row r="186" spans="1:80">
      <c r="A186" s="173">
        <v>55</v>
      </c>
      <c r="B186" s="174" t="s">
        <v>308</v>
      </c>
      <c r="C186" s="175" t="s">
        <v>309</v>
      </c>
      <c r="D186" s="176" t="s">
        <v>190</v>
      </c>
      <c r="E186" s="177">
        <v>50</v>
      </c>
      <c r="F186" s="177">
        <v>0</v>
      </c>
      <c r="G186" s="178">
        <f>E186*F186</f>
        <v>0</v>
      </c>
      <c r="H186" s="179">
        <v>9.0000000000000006E-5</v>
      </c>
      <c r="I186" s="180">
        <f>E186*H186</f>
        <v>4.5000000000000005E-3</v>
      </c>
      <c r="J186" s="179">
        <v>-1E-3</v>
      </c>
      <c r="K186" s="180">
        <f>E186*J186</f>
        <v>-0.05</v>
      </c>
      <c r="O186" s="172">
        <v>2</v>
      </c>
      <c r="AA186" s="145">
        <v>1</v>
      </c>
      <c r="AB186" s="145">
        <v>1</v>
      </c>
      <c r="AC186" s="145">
        <v>1</v>
      </c>
      <c r="AZ186" s="145">
        <v>1</v>
      </c>
      <c r="BA186" s="145">
        <f>IF(AZ186=1,G186,0)</f>
        <v>0</v>
      </c>
      <c r="BB186" s="145">
        <f>IF(AZ186=2,G186,0)</f>
        <v>0</v>
      </c>
      <c r="BC186" s="145">
        <f>IF(AZ186=3,G186,0)</f>
        <v>0</v>
      </c>
      <c r="BD186" s="145">
        <f>IF(AZ186=4,G186,0)</f>
        <v>0</v>
      </c>
      <c r="BE186" s="145">
        <f>IF(AZ186=5,G186,0)</f>
        <v>0</v>
      </c>
      <c r="CA186" s="172">
        <v>1</v>
      </c>
      <c r="CB186" s="172">
        <v>1</v>
      </c>
    </row>
    <row r="187" spans="1:80">
      <c r="A187" s="181"/>
      <c r="B187" s="185"/>
      <c r="C187" s="233" t="s">
        <v>310</v>
      </c>
      <c r="D187" s="234"/>
      <c r="E187" s="186">
        <v>50</v>
      </c>
      <c r="F187" s="187"/>
      <c r="G187" s="188"/>
      <c r="H187" s="189"/>
      <c r="I187" s="183"/>
      <c r="J187" s="190"/>
      <c r="K187" s="183"/>
      <c r="M187" s="184" t="s">
        <v>310</v>
      </c>
      <c r="O187" s="172"/>
    </row>
    <row r="188" spans="1:80">
      <c r="A188" s="173">
        <v>56</v>
      </c>
      <c r="B188" s="174" t="s">
        <v>311</v>
      </c>
      <c r="C188" s="175" t="s">
        <v>312</v>
      </c>
      <c r="D188" s="176" t="s">
        <v>190</v>
      </c>
      <c r="E188" s="177">
        <v>1</v>
      </c>
      <c r="F188" s="177">
        <v>0</v>
      </c>
      <c r="G188" s="178">
        <f>E188*F188</f>
        <v>0</v>
      </c>
      <c r="H188" s="179">
        <v>4.8999999999999998E-4</v>
      </c>
      <c r="I188" s="180">
        <f>E188*H188</f>
        <v>4.8999999999999998E-4</v>
      </c>
      <c r="J188" s="179">
        <v>-3.1E-2</v>
      </c>
      <c r="K188" s="180">
        <f>E188*J188</f>
        <v>-3.1E-2</v>
      </c>
      <c r="O188" s="172">
        <v>2</v>
      </c>
      <c r="AA188" s="145">
        <v>1</v>
      </c>
      <c r="AB188" s="145">
        <v>1</v>
      </c>
      <c r="AC188" s="145">
        <v>1</v>
      </c>
      <c r="AZ188" s="145">
        <v>1</v>
      </c>
      <c r="BA188" s="145">
        <f>IF(AZ188=1,G188,0)</f>
        <v>0</v>
      </c>
      <c r="BB188" s="145">
        <f>IF(AZ188=2,G188,0)</f>
        <v>0</v>
      </c>
      <c r="BC188" s="145">
        <f>IF(AZ188=3,G188,0)</f>
        <v>0</v>
      </c>
      <c r="BD188" s="145">
        <f>IF(AZ188=4,G188,0)</f>
        <v>0</v>
      </c>
      <c r="BE188" s="145">
        <f>IF(AZ188=5,G188,0)</f>
        <v>0</v>
      </c>
      <c r="CA188" s="172">
        <v>1</v>
      </c>
      <c r="CB188" s="172">
        <v>1</v>
      </c>
    </row>
    <row r="189" spans="1:80">
      <c r="A189" s="181"/>
      <c r="B189" s="185"/>
      <c r="C189" s="233" t="s">
        <v>313</v>
      </c>
      <c r="D189" s="234"/>
      <c r="E189" s="186">
        <v>1</v>
      </c>
      <c r="F189" s="187"/>
      <c r="G189" s="188"/>
      <c r="H189" s="189"/>
      <c r="I189" s="183"/>
      <c r="J189" s="190"/>
      <c r="K189" s="183"/>
      <c r="M189" s="184" t="s">
        <v>313</v>
      </c>
      <c r="O189" s="172"/>
    </row>
    <row r="190" spans="1:80">
      <c r="A190" s="173">
        <v>57</v>
      </c>
      <c r="B190" s="174" t="s">
        <v>314</v>
      </c>
      <c r="C190" s="175" t="s">
        <v>315</v>
      </c>
      <c r="D190" s="176" t="s">
        <v>132</v>
      </c>
      <c r="E190" s="177">
        <v>20</v>
      </c>
      <c r="F190" s="177">
        <v>0</v>
      </c>
      <c r="G190" s="178">
        <f>E190*F190</f>
        <v>0</v>
      </c>
      <c r="H190" s="179">
        <v>4.8999999999999998E-4</v>
      </c>
      <c r="I190" s="180">
        <f>E190*H190</f>
        <v>9.7999999999999997E-3</v>
      </c>
      <c r="J190" s="179">
        <v>-2E-3</v>
      </c>
      <c r="K190" s="180">
        <f>E190*J190</f>
        <v>-0.04</v>
      </c>
      <c r="O190" s="172">
        <v>2</v>
      </c>
      <c r="AA190" s="145">
        <v>1</v>
      </c>
      <c r="AB190" s="145">
        <v>1</v>
      </c>
      <c r="AC190" s="145">
        <v>1</v>
      </c>
      <c r="AZ190" s="145">
        <v>1</v>
      </c>
      <c r="BA190" s="145">
        <f>IF(AZ190=1,G190,0)</f>
        <v>0</v>
      </c>
      <c r="BB190" s="145">
        <f>IF(AZ190=2,G190,0)</f>
        <v>0</v>
      </c>
      <c r="BC190" s="145">
        <f>IF(AZ190=3,G190,0)</f>
        <v>0</v>
      </c>
      <c r="BD190" s="145">
        <f>IF(AZ190=4,G190,0)</f>
        <v>0</v>
      </c>
      <c r="BE190" s="145">
        <f>IF(AZ190=5,G190,0)</f>
        <v>0</v>
      </c>
      <c r="CA190" s="172">
        <v>1</v>
      </c>
      <c r="CB190" s="172">
        <v>1</v>
      </c>
    </row>
    <row r="191" spans="1:80">
      <c r="A191" s="181"/>
      <c r="B191" s="185"/>
      <c r="C191" s="233" t="s">
        <v>316</v>
      </c>
      <c r="D191" s="234"/>
      <c r="E191" s="186">
        <v>20</v>
      </c>
      <c r="F191" s="187"/>
      <c r="G191" s="188"/>
      <c r="H191" s="189"/>
      <c r="I191" s="183"/>
      <c r="J191" s="190"/>
      <c r="K191" s="183"/>
      <c r="M191" s="184" t="s">
        <v>316</v>
      </c>
      <c r="O191" s="172"/>
    </row>
    <row r="192" spans="1:80">
      <c r="A192" s="173">
        <v>58</v>
      </c>
      <c r="B192" s="174" t="s">
        <v>317</v>
      </c>
      <c r="C192" s="175" t="s">
        <v>318</v>
      </c>
      <c r="D192" s="176" t="s">
        <v>132</v>
      </c>
      <c r="E192" s="177">
        <v>113</v>
      </c>
      <c r="F192" s="177">
        <v>0</v>
      </c>
      <c r="G192" s="178">
        <f>E192*F192</f>
        <v>0</v>
      </c>
      <c r="H192" s="179">
        <v>4.8999999999999998E-4</v>
      </c>
      <c r="I192" s="180">
        <f>E192*H192</f>
        <v>5.5369999999999996E-2</v>
      </c>
      <c r="J192" s="179">
        <v>-6.0000000000000001E-3</v>
      </c>
      <c r="K192" s="180">
        <f>E192*J192</f>
        <v>-0.67800000000000005</v>
      </c>
      <c r="O192" s="172">
        <v>2</v>
      </c>
      <c r="AA192" s="145">
        <v>1</v>
      </c>
      <c r="AB192" s="145">
        <v>1</v>
      </c>
      <c r="AC192" s="145">
        <v>1</v>
      </c>
      <c r="AZ192" s="145">
        <v>1</v>
      </c>
      <c r="BA192" s="145">
        <f>IF(AZ192=1,G192,0)</f>
        <v>0</v>
      </c>
      <c r="BB192" s="145">
        <f>IF(AZ192=2,G192,0)</f>
        <v>0</v>
      </c>
      <c r="BC192" s="145">
        <f>IF(AZ192=3,G192,0)</f>
        <v>0</v>
      </c>
      <c r="BD192" s="145">
        <f>IF(AZ192=4,G192,0)</f>
        <v>0</v>
      </c>
      <c r="BE192" s="145">
        <f>IF(AZ192=5,G192,0)</f>
        <v>0</v>
      </c>
      <c r="CA192" s="172">
        <v>1</v>
      </c>
      <c r="CB192" s="172">
        <v>1</v>
      </c>
    </row>
    <row r="193" spans="1:80">
      <c r="A193" s="181"/>
      <c r="B193" s="185"/>
      <c r="C193" s="233" t="s">
        <v>319</v>
      </c>
      <c r="D193" s="234"/>
      <c r="E193" s="186">
        <v>100</v>
      </c>
      <c r="F193" s="187"/>
      <c r="G193" s="188"/>
      <c r="H193" s="189"/>
      <c r="I193" s="183"/>
      <c r="J193" s="190"/>
      <c r="K193" s="183"/>
      <c r="M193" s="184" t="s">
        <v>319</v>
      </c>
      <c r="O193" s="172"/>
    </row>
    <row r="194" spans="1:80">
      <c r="A194" s="181"/>
      <c r="B194" s="185"/>
      <c r="C194" s="233" t="s">
        <v>137</v>
      </c>
      <c r="D194" s="234"/>
      <c r="E194" s="186">
        <v>13</v>
      </c>
      <c r="F194" s="187"/>
      <c r="G194" s="188"/>
      <c r="H194" s="189"/>
      <c r="I194" s="183"/>
      <c r="J194" s="190"/>
      <c r="K194" s="183"/>
      <c r="M194" s="184" t="s">
        <v>137</v>
      </c>
      <c r="O194" s="172"/>
    </row>
    <row r="195" spans="1:80">
      <c r="A195" s="173">
        <v>59</v>
      </c>
      <c r="B195" s="174" t="s">
        <v>320</v>
      </c>
      <c r="C195" s="175" t="s">
        <v>321</v>
      </c>
      <c r="D195" s="176" t="s">
        <v>132</v>
      </c>
      <c r="E195" s="177">
        <v>8</v>
      </c>
      <c r="F195" s="177">
        <v>0</v>
      </c>
      <c r="G195" s="178">
        <f>E195*F195</f>
        <v>0</v>
      </c>
      <c r="H195" s="179">
        <v>4.8999999999999998E-4</v>
      </c>
      <c r="I195" s="180">
        <f>E195*H195</f>
        <v>3.9199999999999999E-3</v>
      </c>
      <c r="J195" s="179">
        <v>-1.7999999999999999E-2</v>
      </c>
      <c r="K195" s="180">
        <f>E195*J195</f>
        <v>-0.14399999999999999</v>
      </c>
      <c r="O195" s="172">
        <v>2</v>
      </c>
      <c r="AA195" s="145">
        <v>1</v>
      </c>
      <c r="AB195" s="145">
        <v>1</v>
      </c>
      <c r="AC195" s="145">
        <v>1</v>
      </c>
      <c r="AZ195" s="145">
        <v>1</v>
      </c>
      <c r="BA195" s="145">
        <f>IF(AZ195=1,G195,0)</f>
        <v>0</v>
      </c>
      <c r="BB195" s="145">
        <f>IF(AZ195=2,G195,0)</f>
        <v>0</v>
      </c>
      <c r="BC195" s="145">
        <f>IF(AZ195=3,G195,0)</f>
        <v>0</v>
      </c>
      <c r="BD195" s="145">
        <f>IF(AZ195=4,G195,0)</f>
        <v>0</v>
      </c>
      <c r="BE195" s="145">
        <f>IF(AZ195=5,G195,0)</f>
        <v>0</v>
      </c>
      <c r="CA195" s="172">
        <v>1</v>
      </c>
      <c r="CB195" s="172">
        <v>1</v>
      </c>
    </row>
    <row r="196" spans="1:80">
      <c r="A196" s="181"/>
      <c r="B196" s="185"/>
      <c r="C196" s="233" t="s">
        <v>140</v>
      </c>
      <c r="D196" s="234"/>
      <c r="E196" s="186">
        <v>8</v>
      </c>
      <c r="F196" s="187"/>
      <c r="G196" s="188"/>
      <c r="H196" s="189"/>
      <c r="I196" s="183"/>
      <c r="J196" s="190"/>
      <c r="K196" s="183"/>
      <c r="M196" s="184" t="s">
        <v>140</v>
      </c>
      <c r="O196" s="172"/>
    </row>
    <row r="197" spans="1:80">
      <c r="A197" s="173">
        <v>60</v>
      </c>
      <c r="B197" s="174" t="s">
        <v>322</v>
      </c>
      <c r="C197" s="175" t="s">
        <v>323</v>
      </c>
      <c r="D197" s="176" t="s">
        <v>132</v>
      </c>
      <c r="E197" s="177">
        <v>3</v>
      </c>
      <c r="F197" s="177">
        <v>0</v>
      </c>
      <c r="G197" s="178">
        <f>E197*F197</f>
        <v>0</v>
      </c>
      <c r="H197" s="179">
        <v>4.8999999999999998E-4</v>
      </c>
      <c r="I197" s="180">
        <f>E197*H197</f>
        <v>1.47E-3</v>
      </c>
      <c r="J197" s="179">
        <v>-0.04</v>
      </c>
      <c r="K197" s="180">
        <f>E197*J197</f>
        <v>-0.12</v>
      </c>
      <c r="O197" s="172">
        <v>2</v>
      </c>
      <c r="AA197" s="145">
        <v>1</v>
      </c>
      <c r="AB197" s="145">
        <v>1</v>
      </c>
      <c r="AC197" s="145">
        <v>1</v>
      </c>
      <c r="AZ197" s="145">
        <v>1</v>
      </c>
      <c r="BA197" s="145">
        <f>IF(AZ197=1,G197,0)</f>
        <v>0</v>
      </c>
      <c r="BB197" s="145">
        <f>IF(AZ197=2,G197,0)</f>
        <v>0</v>
      </c>
      <c r="BC197" s="145">
        <f>IF(AZ197=3,G197,0)</f>
        <v>0</v>
      </c>
      <c r="BD197" s="145">
        <f>IF(AZ197=4,G197,0)</f>
        <v>0</v>
      </c>
      <c r="BE197" s="145">
        <f>IF(AZ197=5,G197,0)</f>
        <v>0</v>
      </c>
      <c r="CA197" s="172">
        <v>1</v>
      </c>
      <c r="CB197" s="172">
        <v>1</v>
      </c>
    </row>
    <row r="198" spans="1:80">
      <c r="A198" s="181"/>
      <c r="B198" s="185"/>
      <c r="C198" s="233" t="s">
        <v>303</v>
      </c>
      <c r="D198" s="234"/>
      <c r="E198" s="186">
        <v>3</v>
      </c>
      <c r="F198" s="187"/>
      <c r="G198" s="188"/>
      <c r="H198" s="189"/>
      <c r="I198" s="183"/>
      <c r="J198" s="190"/>
      <c r="K198" s="183"/>
      <c r="M198" s="184" t="s">
        <v>303</v>
      </c>
      <c r="O198" s="172"/>
    </row>
    <row r="199" spans="1:80">
      <c r="A199" s="191"/>
      <c r="B199" s="192" t="s">
        <v>76</v>
      </c>
      <c r="C199" s="193" t="s">
        <v>297</v>
      </c>
      <c r="D199" s="194"/>
      <c r="E199" s="195"/>
      <c r="F199" s="196"/>
      <c r="G199" s="197">
        <f>SUM(G178:G198)</f>
        <v>0</v>
      </c>
      <c r="H199" s="198"/>
      <c r="I199" s="199">
        <f>SUM(I178:I198)</f>
        <v>7.9919999999999991E-2</v>
      </c>
      <c r="J199" s="198"/>
      <c r="K199" s="199">
        <f>SUM(K178:K198)</f>
        <v>-1.3079999999999998</v>
      </c>
      <c r="O199" s="172">
        <v>4</v>
      </c>
      <c r="BA199" s="200">
        <f>SUM(BA178:BA198)</f>
        <v>0</v>
      </c>
      <c r="BB199" s="200">
        <f>SUM(BB178:BB198)</f>
        <v>0</v>
      </c>
      <c r="BC199" s="200">
        <f>SUM(BC178:BC198)</f>
        <v>0</v>
      </c>
      <c r="BD199" s="200">
        <f>SUM(BD178:BD198)</f>
        <v>0</v>
      </c>
      <c r="BE199" s="200">
        <f>SUM(BE178:BE198)</f>
        <v>0</v>
      </c>
    </row>
    <row r="200" spans="1:80">
      <c r="A200" s="162" t="s">
        <v>74</v>
      </c>
      <c r="B200" s="163" t="s">
        <v>324</v>
      </c>
      <c r="C200" s="164" t="s">
        <v>325</v>
      </c>
      <c r="D200" s="165"/>
      <c r="E200" s="166"/>
      <c r="F200" s="166"/>
      <c r="G200" s="167"/>
      <c r="H200" s="168"/>
      <c r="I200" s="169"/>
      <c r="J200" s="170"/>
      <c r="K200" s="171"/>
      <c r="O200" s="172">
        <v>1</v>
      </c>
    </row>
    <row r="201" spans="1:80">
      <c r="A201" s="173">
        <v>61</v>
      </c>
      <c r="B201" s="174" t="s">
        <v>327</v>
      </c>
      <c r="C201" s="175" t="s">
        <v>328</v>
      </c>
      <c r="D201" s="176" t="s">
        <v>102</v>
      </c>
      <c r="E201" s="177">
        <v>4.41</v>
      </c>
      <c r="F201" s="177">
        <v>0</v>
      </c>
      <c r="G201" s="178">
        <f>E201*F201</f>
        <v>0</v>
      </c>
      <c r="H201" s="179">
        <v>4.0000000000000001E-3</v>
      </c>
      <c r="I201" s="180">
        <f>E201*H201</f>
        <v>1.7639999999999999E-2</v>
      </c>
      <c r="J201" s="179">
        <v>0</v>
      </c>
      <c r="K201" s="180">
        <f>E201*J201</f>
        <v>0</v>
      </c>
      <c r="O201" s="172">
        <v>2</v>
      </c>
      <c r="AA201" s="145">
        <v>1</v>
      </c>
      <c r="AB201" s="145">
        <v>7</v>
      </c>
      <c r="AC201" s="145">
        <v>7</v>
      </c>
      <c r="AZ201" s="145">
        <v>2</v>
      </c>
      <c r="BA201" s="145">
        <f>IF(AZ201=1,G201,0)</f>
        <v>0</v>
      </c>
      <c r="BB201" s="145">
        <f>IF(AZ201=2,G201,0)</f>
        <v>0</v>
      </c>
      <c r="BC201" s="145">
        <f>IF(AZ201=3,G201,0)</f>
        <v>0</v>
      </c>
      <c r="BD201" s="145">
        <f>IF(AZ201=4,G201,0)</f>
        <v>0</v>
      </c>
      <c r="BE201" s="145">
        <f>IF(AZ201=5,G201,0)</f>
        <v>0</v>
      </c>
      <c r="CA201" s="172">
        <v>1</v>
      </c>
      <c r="CB201" s="172">
        <v>7</v>
      </c>
    </row>
    <row r="202" spans="1:80">
      <c r="A202" s="181"/>
      <c r="B202" s="185"/>
      <c r="C202" s="233" t="s">
        <v>329</v>
      </c>
      <c r="D202" s="234"/>
      <c r="E202" s="186">
        <v>4.41</v>
      </c>
      <c r="F202" s="187"/>
      <c r="G202" s="188"/>
      <c r="H202" s="189"/>
      <c r="I202" s="183"/>
      <c r="J202" s="190"/>
      <c r="K202" s="183"/>
      <c r="M202" s="184" t="s">
        <v>329</v>
      </c>
      <c r="O202" s="172"/>
    </row>
    <row r="203" spans="1:80">
      <c r="A203" s="173">
        <v>62</v>
      </c>
      <c r="B203" s="174" t="s">
        <v>330</v>
      </c>
      <c r="C203" s="175" t="s">
        <v>331</v>
      </c>
      <c r="D203" s="176" t="s">
        <v>132</v>
      </c>
      <c r="E203" s="177">
        <v>7.6</v>
      </c>
      <c r="F203" s="177">
        <v>0</v>
      </c>
      <c r="G203" s="178">
        <f>E203*F203</f>
        <v>0</v>
      </c>
      <c r="H203" s="179">
        <v>0</v>
      </c>
      <c r="I203" s="180">
        <f>E203*H203</f>
        <v>0</v>
      </c>
      <c r="J203" s="179">
        <v>0</v>
      </c>
      <c r="K203" s="180">
        <f>E203*J203</f>
        <v>0</v>
      </c>
      <c r="O203" s="172">
        <v>2</v>
      </c>
      <c r="AA203" s="145">
        <v>1</v>
      </c>
      <c r="AB203" s="145">
        <v>7</v>
      </c>
      <c r="AC203" s="145">
        <v>7</v>
      </c>
      <c r="AZ203" s="145">
        <v>2</v>
      </c>
      <c r="BA203" s="145">
        <f>IF(AZ203=1,G203,0)</f>
        <v>0</v>
      </c>
      <c r="BB203" s="145">
        <f>IF(AZ203=2,G203,0)</f>
        <v>0</v>
      </c>
      <c r="BC203" s="145">
        <f>IF(AZ203=3,G203,0)</f>
        <v>0</v>
      </c>
      <c r="BD203" s="145">
        <f>IF(AZ203=4,G203,0)</f>
        <v>0</v>
      </c>
      <c r="BE203" s="145">
        <f>IF(AZ203=5,G203,0)</f>
        <v>0</v>
      </c>
      <c r="CA203" s="172">
        <v>1</v>
      </c>
      <c r="CB203" s="172">
        <v>7</v>
      </c>
    </row>
    <row r="204" spans="1:80">
      <c r="A204" s="181"/>
      <c r="B204" s="185"/>
      <c r="C204" s="233" t="s">
        <v>332</v>
      </c>
      <c r="D204" s="234"/>
      <c r="E204" s="186">
        <v>7.6</v>
      </c>
      <c r="F204" s="187"/>
      <c r="G204" s="188"/>
      <c r="H204" s="189"/>
      <c r="I204" s="183"/>
      <c r="J204" s="190"/>
      <c r="K204" s="183"/>
      <c r="M204" s="184" t="s">
        <v>332</v>
      </c>
      <c r="O204" s="172"/>
    </row>
    <row r="205" spans="1:80">
      <c r="A205" s="173">
        <v>63</v>
      </c>
      <c r="B205" s="174" t="s">
        <v>333</v>
      </c>
      <c r="C205" s="175" t="s">
        <v>334</v>
      </c>
      <c r="D205" s="176" t="s">
        <v>75</v>
      </c>
      <c r="E205" s="177">
        <v>1</v>
      </c>
      <c r="F205" s="177">
        <v>0</v>
      </c>
      <c r="G205" s="178">
        <f>E205*F205</f>
        <v>0</v>
      </c>
      <c r="H205" s="179">
        <v>0</v>
      </c>
      <c r="I205" s="180">
        <f>E205*H205</f>
        <v>0</v>
      </c>
      <c r="J205" s="179"/>
      <c r="K205" s="180">
        <f>E205*J205</f>
        <v>0</v>
      </c>
      <c r="O205" s="172">
        <v>2</v>
      </c>
      <c r="AA205" s="145">
        <v>12</v>
      </c>
      <c r="AB205" s="145">
        <v>0</v>
      </c>
      <c r="AC205" s="145">
        <v>123</v>
      </c>
      <c r="AZ205" s="145">
        <v>2</v>
      </c>
      <c r="BA205" s="145">
        <f>IF(AZ205=1,G205,0)</f>
        <v>0</v>
      </c>
      <c r="BB205" s="145">
        <f>IF(AZ205=2,G205,0)</f>
        <v>0</v>
      </c>
      <c r="BC205" s="145">
        <f>IF(AZ205=3,G205,0)</f>
        <v>0</v>
      </c>
      <c r="BD205" s="145">
        <f>IF(AZ205=4,G205,0)</f>
        <v>0</v>
      </c>
      <c r="BE205" s="145">
        <f>IF(AZ205=5,G205,0)</f>
        <v>0</v>
      </c>
      <c r="CA205" s="172">
        <v>12</v>
      </c>
      <c r="CB205" s="172">
        <v>0</v>
      </c>
    </row>
    <row r="206" spans="1:80">
      <c r="A206" s="173">
        <v>64</v>
      </c>
      <c r="B206" s="174" t="s">
        <v>335</v>
      </c>
      <c r="C206" s="175" t="s">
        <v>336</v>
      </c>
      <c r="D206" s="176" t="s">
        <v>3</v>
      </c>
      <c r="E206" s="177"/>
      <c r="F206" s="177">
        <v>0</v>
      </c>
      <c r="G206" s="178">
        <f>E206*F206</f>
        <v>0</v>
      </c>
      <c r="H206" s="179">
        <v>0</v>
      </c>
      <c r="I206" s="180">
        <f>E206*H206</f>
        <v>0</v>
      </c>
      <c r="J206" s="179"/>
      <c r="K206" s="180">
        <f>E206*J206</f>
        <v>0</v>
      </c>
      <c r="O206" s="172">
        <v>2</v>
      </c>
      <c r="AA206" s="145">
        <v>7</v>
      </c>
      <c r="AB206" s="145">
        <v>1002</v>
      </c>
      <c r="AC206" s="145">
        <v>5</v>
      </c>
      <c r="AZ206" s="145">
        <v>2</v>
      </c>
      <c r="BA206" s="145">
        <f>IF(AZ206=1,G206,0)</f>
        <v>0</v>
      </c>
      <c r="BB206" s="145">
        <f>IF(AZ206=2,G206,0)</f>
        <v>0</v>
      </c>
      <c r="BC206" s="145">
        <f>IF(AZ206=3,G206,0)</f>
        <v>0</v>
      </c>
      <c r="BD206" s="145">
        <f>IF(AZ206=4,G206,0)</f>
        <v>0</v>
      </c>
      <c r="BE206" s="145">
        <f>IF(AZ206=5,G206,0)</f>
        <v>0</v>
      </c>
      <c r="CA206" s="172">
        <v>7</v>
      </c>
      <c r="CB206" s="172">
        <v>1002</v>
      </c>
    </row>
    <row r="207" spans="1:80">
      <c r="A207" s="191"/>
      <c r="B207" s="192" t="s">
        <v>76</v>
      </c>
      <c r="C207" s="193" t="s">
        <v>326</v>
      </c>
      <c r="D207" s="194"/>
      <c r="E207" s="195"/>
      <c r="F207" s="196"/>
      <c r="G207" s="197">
        <f>SUM(G200:G206)</f>
        <v>0</v>
      </c>
      <c r="H207" s="198"/>
      <c r="I207" s="199">
        <f>SUM(I200:I206)</f>
        <v>1.7639999999999999E-2</v>
      </c>
      <c r="J207" s="198"/>
      <c r="K207" s="199">
        <f>SUM(K200:K206)</f>
        <v>0</v>
      </c>
      <c r="O207" s="172">
        <v>4</v>
      </c>
      <c r="BA207" s="200">
        <f>SUM(BA200:BA206)</f>
        <v>0</v>
      </c>
      <c r="BB207" s="200">
        <f>SUM(BB200:BB206)</f>
        <v>0</v>
      </c>
      <c r="BC207" s="200">
        <f>SUM(BC200:BC206)</f>
        <v>0</v>
      </c>
      <c r="BD207" s="200">
        <f>SUM(BD200:BD206)</f>
        <v>0</v>
      </c>
      <c r="BE207" s="200">
        <f>SUM(BE200:BE206)</f>
        <v>0</v>
      </c>
    </row>
    <row r="208" spans="1:80">
      <c r="A208" s="162" t="s">
        <v>74</v>
      </c>
      <c r="B208" s="163" t="s">
        <v>337</v>
      </c>
      <c r="C208" s="164" t="s">
        <v>338</v>
      </c>
      <c r="D208" s="165"/>
      <c r="E208" s="166"/>
      <c r="F208" s="166"/>
      <c r="G208" s="167"/>
      <c r="H208" s="168"/>
      <c r="I208" s="169"/>
      <c r="J208" s="170"/>
      <c r="K208" s="171"/>
      <c r="O208" s="172">
        <v>1</v>
      </c>
    </row>
    <row r="209" spans="1:80">
      <c r="A209" s="173">
        <v>65</v>
      </c>
      <c r="B209" s="174" t="s">
        <v>340</v>
      </c>
      <c r="C209" s="175" t="s">
        <v>341</v>
      </c>
      <c r="D209" s="176" t="s">
        <v>102</v>
      </c>
      <c r="E209" s="177">
        <v>26.4</v>
      </c>
      <c r="F209" s="177">
        <v>0</v>
      </c>
      <c r="G209" s="178">
        <f>E209*F209</f>
        <v>0</v>
      </c>
      <c r="H209" s="179">
        <v>0</v>
      </c>
      <c r="I209" s="180">
        <f>E209*H209</f>
        <v>0</v>
      </c>
      <c r="J209" s="179">
        <v>-1.4E-3</v>
      </c>
      <c r="K209" s="180">
        <f>E209*J209</f>
        <v>-3.696E-2</v>
      </c>
      <c r="O209" s="172">
        <v>2</v>
      </c>
      <c r="AA209" s="145">
        <v>1</v>
      </c>
      <c r="AB209" s="145">
        <v>7</v>
      </c>
      <c r="AC209" s="145">
        <v>7</v>
      </c>
      <c r="AZ209" s="145">
        <v>2</v>
      </c>
      <c r="BA209" s="145">
        <f>IF(AZ209=1,G209,0)</f>
        <v>0</v>
      </c>
      <c r="BB209" s="145">
        <f>IF(AZ209=2,G209,0)</f>
        <v>0</v>
      </c>
      <c r="BC209" s="145">
        <f>IF(AZ209=3,G209,0)</f>
        <v>0</v>
      </c>
      <c r="BD209" s="145">
        <f>IF(AZ209=4,G209,0)</f>
        <v>0</v>
      </c>
      <c r="BE209" s="145">
        <f>IF(AZ209=5,G209,0)</f>
        <v>0</v>
      </c>
      <c r="CA209" s="172">
        <v>1</v>
      </c>
      <c r="CB209" s="172">
        <v>7</v>
      </c>
    </row>
    <row r="210" spans="1:80">
      <c r="A210" s="181"/>
      <c r="B210" s="185"/>
      <c r="C210" s="233" t="s">
        <v>342</v>
      </c>
      <c r="D210" s="234"/>
      <c r="E210" s="186">
        <v>26.4</v>
      </c>
      <c r="F210" s="187"/>
      <c r="G210" s="188"/>
      <c r="H210" s="189"/>
      <c r="I210" s="183"/>
      <c r="J210" s="190"/>
      <c r="K210" s="183"/>
      <c r="M210" s="184" t="s">
        <v>342</v>
      </c>
      <c r="O210" s="172"/>
    </row>
    <row r="211" spans="1:80">
      <c r="A211" s="173">
        <v>66</v>
      </c>
      <c r="B211" s="174" t="s">
        <v>343</v>
      </c>
      <c r="C211" s="175" t="s">
        <v>344</v>
      </c>
      <c r="D211" s="176" t="s">
        <v>102</v>
      </c>
      <c r="E211" s="177">
        <v>241.43</v>
      </c>
      <c r="F211" s="177">
        <v>0</v>
      </c>
      <c r="G211" s="178">
        <f>E211*F211</f>
        <v>0</v>
      </c>
      <c r="H211" s="179">
        <v>2.3000000000000001E-4</v>
      </c>
      <c r="I211" s="180">
        <f>E211*H211</f>
        <v>5.5528900000000006E-2</v>
      </c>
      <c r="J211" s="179">
        <v>0</v>
      </c>
      <c r="K211" s="180">
        <f>E211*J211</f>
        <v>0</v>
      </c>
      <c r="O211" s="172">
        <v>2</v>
      </c>
      <c r="AA211" s="145">
        <v>1</v>
      </c>
      <c r="AB211" s="145">
        <v>7</v>
      </c>
      <c r="AC211" s="145">
        <v>7</v>
      </c>
      <c r="AZ211" s="145">
        <v>2</v>
      </c>
      <c r="BA211" s="145">
        <f>IF(AZ211=1,G211,0)</f>
        <v>0</v>
      </c>
      <c r="BB211" s="145">
        <f>IF(AZ211=2,G211,0)</f>
        <v>0</v>
      </c>
      <c r="BC211" s="145">
        <f>IF(AZ211=3,G211,0)</f>
        <v>0</v>
      </c>
      <c r="BD211" s="145">
        <f>IF(AZ211=4,G211,0)</f>
        <v>0</v>
      </c>
      <c r="BE211" s="145">
        <f>IF(AZ211=5,G211,0)</f>
        <v>0</v>
      </c>
      <c r="CA211" s="172">
        <v>1</v>
      </c>
      <c r="CB211" s="172">
        <v>7</v>
      </c>
    </row>
    <row r="212" spans="1:80">
      <c r="A212" s="181"/>
      <c r="B212" s="185"/>
      <c r="C212" s="233" t="s">
        <v>345</v>
      </c>
      <c r="D212" s="234"/>
      <c r="E212" s="186">
        <v>0</v>
      </c>
      <c r="F212" s="187"/>
      <c r="G212" s="188"/>
      <c r="H212" s="189"/>
      <c r="I212" s="183"/>
      <c r="J212" s="190"/>
      <c r="K212" s="183"/>
      <c r="M212" s="184" t="s">
        <v>345</v>
      </c>
      <c r="O212" s="172"/>
    </row>
    <row r="213" spans="1:80">
      <c r="A213" s="181"/>
      <c r="B213" s="185"/>
      <c r="C213" s="233" t="s">
        <v>346</v>
      </c>
      <c r="D213" s="234"/>
      <c r="E213" s="186">
        <v>82.8</v>
      </c>
      <c r="F213" s="187"/>
      <c r="G213" s="188"/>
      <c r="H213" s="189"/>
      <c r="I213" s="183"/>
      <c r="J213" s="190"/>
      <c r="K213" s="183"/>
      <c r="M213" s="184" t="s">
        <v>346</v>
      </c>
      <c r="O213" s="172"/>
    </row>
    <row r="214" spans="1:80" ht="22.5">
      <c r="A214" s="181"/>
      <c r="B214" s="185"/>
      <c r="C214" s="233" t="s">
        <v>347</v>
      </c>
      <c r="D214" s="234"/>
      <c r="E214" s="186">
        <v>0</v>
      </c>
      <c r="F214" s="187"/>
      <c r="G214" s="188"/>
      <c r="H214" s="189"/>
      <c r="I214" s="183"/>
      <c r="J214" s="190"/>
      <c r="K214" s="183"/>
      <c r="M214" s="184" t="s">
        <v>347</v>
      </c>
      <c r="O214" s="172"/>
    </row>
    <row r="215" spans="1:80">
      <c r="A215" s="181"/>
      <c r="B215" s="185"/>
      <c r="C215" s="233" t="s">
        <v>348</v>
      </c>
      <c r="D215" s="234"/>
      <c r="E215" s="186">
        <v>78.075000000000003</v>
      </c>
      <c r="F215" s="187"/>
      <c r="G215" s="188"/>
      <c r="H215" s="189"/>
      <c r="I215" s="183"/>
      <c r="J215" s="190"/>
      <c r="K215" s="183"/>
      <c r="M215" s="184" t="s">
        <v>348</v>
      </c>
      <c r="O215" s="172"/>
    </row>
    <row r="216" spans="1:80">
      <c r="A216" s="181"/>
      <c r="B216" s="185"/>
      <c r="C216" s="233" t="s">
        <v>349</v>
      </c>
      <c r="D216" s="234"/>
      <c r="E216" s="186">
        <v>0</v>
      </c>
      <c r="F216" s="187"/>
      <c r="G216" s="188"/>
      <c r="H216" s="189"/>
      <c r="I216" s="183"/>
      <c r="J216" s="190"/>
      <c r="K216" s="183"/>
      <c r="M216" s="184" t="s">
        <v>349</v>
      </c>
      <c r="O216" s="172"/>
    </row>
    <row r="217" spans="1:80">
      <c r="A217" s="181"/>
      <c r="B217" s="185"/>
      <c r="C217" s="233" t="s">
        <v>350</v>
      </c>
      <c r="D217" s="234"/>
      <c r="E217" s="186">
        <v>26.324999999999999</v>
      </c>
      <c r="F217" s="187"/>
      <c r="G217" s="188"/>
      <c r="H217" s="189"/>
      <c r="I217" s="183"/>
      <c r="J217" s="190"/>
      <c r="K217" s="183"/>
      <c r="M217" s="184" t="s">
        <v>350</v>
      </c>
      <c r="O217" s="172"/>
    </row>
    <row r="218" spans="1:80">
      <c r="A218" s="181"/>
      <c r="B218" s="185"/>
      <c r="C218" s="233" t="s">
        <v>351</v>
      </c>
      <c r="D218" s="234"/>
      <c r="E218" s="186">
        <v>-1.8</v>
      </c>
      <c r="F218" s="187"/>
      <c r="G218" s="188"/>
      <c r="H218" s="189"/>
      <c r="I218" s="183"/>
      <c r="J218" s="190"/>
      <c r="K218" s="183"/>
      <c r="M218" s="184" t="s">
        <v>351</v>
      </c>
      <c r="O218" s="172"/>
    </row>
    <row r="219" spans="1:80">
      <c r="A219" s="181"/>
      <c r="B219" s="185"/>
      <c r="C219" s="233" t="s">
        <v>352</v>
      </c>
      <c r="D219" s="234"/>
      <c r="E219" s="186">
        <v>0</v>
      </c>
      <c r="F219" s="187"/>
      <c r="G219" s="188"/>
      <c r="H219" s="189"/>
      <c r="I219" s="183"/>
      <c r="J219" s="190"/>
      <c r="K219" s="183"/>
      <c r="M219" s="184" t="s">
        <v>352</v>
      </c>
      <c r="O219" s="172"/>
    </row>
    <row r="220" spans="1:80">
      <c r="A220" s="181"/>
      <c r="B220" s="185"/>
      <c r="C220" s="233" t="s">
        <v>353</v>
      </c>
      <c r="D220" s="234"/>
      <c r="E220" s="186">
        <v>61.83</v>
      </c>
      <c r="F220" s="187"/>
      <c r="G220" s="188"/>
      <c r="H220" s="189"/>
      <c r="I220" s="183"/>
      <c r="J220" s="190"/>
      <c r="K220" s="183"/>
      <c r="M220" s="184" t="s">
        <v>353</v>
      </c>
      <c r="O220" s="172"/>
    </row>
    <row r="221" spans="1:80">
      <c r="A221" s="181"/>
      <c r="B221" s="185"/>
      <c r="C221" s="233" t="s">
        <v>354</v>
      </c>
      <c r="D221" s="234"/>
      <c r="E221" s="186">
        <v>-5.8</v>
      </c>
      <c r="F221" s="187"/>
      <c r="G221" s="188"/>
      <c r="H221" s="189"/>
      <c r="I221" s="183"/>
      <c r="J221" s="190"/>
      <c r="K221" s="183"/>
      <c r="M221" s="184" t="s">
        <v>354</v>
      </c>
      <c r="O221" s="172"/>
    </row>
    <row r="222" spans="1:80">
      <c r="A222" s="173">
        <v>67</v>
      </c>
      <c r="B222" s="174" t="s">
        <v>355</v>
      </c>
      <c r="C222" s="175" t="s">
        <v>356</v>
      </c>
      <c r="D222" s="176" t="s">
        <v>102</v>
      </c>
      <c r="E222" s="177">
        <v>131.42250000000001</v>
      </c>
      <c r="F222" s="177">
        <v>0</v>
      </c>
      <c r="G222" s="178">
        <f>E222*F222</f>
        <v>0</v>
      </c>
      <c r="H222" s="179">
        <v>2.3999999999999998E-3</v>
      </c>
      <c r="I222" s="180">
        <f>E222*H222</f>
        <v>0.31541400000000003</v>
      </c>
      <c r="J222" s="179"/>
      <c r="K222" s="180">
        <f>E222*J222</f>
        <v>0</v>
      </c>
      <c r="O222" s="172">
        <v>2</v>
      </c>
      <c r="AA222" s="145">
        <v>3</v>
      </c>
      <c r="AB222" s="145">
        <v>0</v>
      </c>
      <c r="AC222" s="145">
        <v>63150888</v>
      </c>
      <c r="AZ222" s="145">
        <v>2</v>
      </c>
      <c r="BA222" s="145">
        <f>IF(AZ222=1,G222,0)</f>
        <v>0</v>
      </c>
      <c r="BB222" s="145">
        <f>IF(AZ222=2,G222,0)</f>
        <v>0</v>
      </c>
      <c r="BC222" s="145">
        <f>IF(AZ222=3,G222,0)</f>
        <v>0</v>
      </c>
      <c r="BD222" s="145">
        <f>IF(AZ222=4,G222,0)</f>
        <v>0</v>
      </c>
      <c r="BE222" s="145">
        <f>IF(AZ222=5,G222,0)</f>
        <v>0</v>
      </c>
      <c r="CA222" s="172">
        <v>3</v>
      </c>
      <c r="CB222" s="172">
        <v>0</v>
      </c>
    </row>
    <row r="223" spans="1:80">
      <c r="A223" s="181"/>
      <c r="B223" s="185"/>
      <c r="C223" s="233" t="s">
        <v>345</v>
      </c>
      <c r="D223" s="234"/>
      <c r="E223" s="186">
        <v>0</v>
      </c>
      <c r="F223" s="187"/>
      <c r="G223" s="188"/>
      <c r="H223" s="189"/>
      <c r="I223" s="183"/>
      <c r="J223" s="190"/>
      <c r="K223" s="183"/>
      <c r="M223" s="184" t="s">
        <v>345</v>
      </c>
      <c r="O223" s="172"/>
    </row>
    <row r="224" spans="1:80">
      <c r="A224" s="181"/>
      <c r="B224" s="185"/>
      <c r="C224" s="233" t="s">
        <v>357</v>
      </c>
      <c r="D224" s="234"/>
      <c r="E224" s="186">
        <v>45.54</v>
      </c>
      <c r="F224" s="187"/>
      <c r="G224" s="188"/>
      <c r="H224" s="189"/>
      <c r="I224" s="183"/>
      <c r="J224" s="190"/>
      <c r="K224" s="183"/>
      <c r="M224" s="184" t="s">
        <v>357</v>
      </c>
      <c r="O224" s="172"/>
    </row>
    <row r="225" spans="1:80" ht="22.5">
      <c r="A225" s="181"/>
      <c r="B225" s="185"/>
      <c r="C225" s="233" t="s">
        <v>347</v>
      </c>
      <c r="D225" s="234"/>
      <c r="E225" s="186">
        <v>0</v>
      </c>
      <c r="F225" s="187"/>
      <c r="G225" s="188"/>
      <c r="H225" s="189"/>
      <c r="I225" s="183"/>
      <c r="J225" s="190"/>
      <c r="K225" s="183"/>
      <c r="M225" s="184" t="s">
        <v>347</v>
      </c>
      <c r="O225" s="172"/>
    </row>
    <row r="226" spans="1:80">
      <c r="A226" s="181"/>
      <c r="B226" s="185"/>
      <c r="C226" s="233" t="s">
        <v>358</v>
      </c>
      <c r="D226" s="234"/>
      <c r="E226" s="186">
        <v>85.882499999999993</v>
      </c>
      <c r="F226" s="187"/>
      <c r="G226" s="188"/>
      <c r="H226" s="189"/>
      <c r="I226" s="183"/>
      <c r="J226" s="190"/>
      <c r="K226" s="183"/>
      <c r="M226" s="184" t="s">
        <v>358</v>
      </c>
      <c r="O226" s="172"/>
    </row>
    <row r="227" spans="1:80">
      <c r="A227" s="173">
        <v>68</v>
      </c>
      <c r="B227" s="174" t="s">
        <v>359</v>
      </c>
      <c r="C227" s="175" t="s">
        <v>360</v>
      </c>
      <c r="D227" s="176" t="s">
        <v>102</v>
      </c>
      <c r="E227" s="177">
        <v>61.633000000000003</v>
      </c>
      <c r="F227" s="177">
        <v>0</v>
      </c>
      <c r="G227" s="178">
        <f>E227*F227</f>
        <v>0</v>
      </c>
      <c r="H227" s="179">
        <v>4.7999999999999996E-3</v>
      </c>
      <c r="I227" s="180">
        <f>E227*H227</f>
        <v>0.2958384</v>
      </c>
      <c r="J227" s="179"/>
      <c r="K227" s="180">
        <f>E227*J227</f>
        <v>0</v>
      </c>
      <c r="O227" s="172">
        <v>2</v>
      </c>
      <c r="AA227" s="145">
        <v>3</v>
      </c>
      <c r="AB227" s="145">
        <v>7</v>
      </c>
      <c r="AC227" s="145">
        <v>63150889</v>
      </c>
      <c r="AZ227" s="145">
        <v>2</v>
      </c>
      <c r="BA227" s="145">
        <f>IF(AZ227=1,G227,0)</f>
        <v>0</v>
      </c>
      <c r="BB227" s="145">
        <f>IF(AZ227=2,G227,0)</f>
        <v>0</v>
      </c>
      <c r="BC227" s="145">
        <f>IF(AZ227=3,G227,0)</f>
        <v>0</v>
      </c>
      <c r="BD227" s="145">
        <f>IF(AZ227=4,G227,0)</f>
        <v>0</v>
      </c>
      <c r="BE227" s="145">
        <f>IF(AZ227=5,G227,0)</f>
        <v>0</v>
      </c>
      <c r="CA227" s="172">
        <v>3</v>
      </c>
      <c r="CB227" s="172">
        <v>7</v>
      </c>
    </row>
    <row r="228" spans="1:80">
      <c r="A228" s="181"/>
      <c r="B228" s="185"/>
      <c r="C228" s="233" t="s">
        <v>361</v>
      </c>
      <c r="D228" s="234"/>
      <c r="E228" s="186">
        <v>61.633000000000003</v>
      </c>
      <c r="F228" s="187"/>
      <c r="G228" s="188"/>
      <c r="H228" s="189"/>
      <c r="I228" s="183"/>
      <c r="J228" s="190"/>
      <c r="K228" s="183"/>
      <c r="M228" s="184" t="s">
        <v>361</v>
      </c>
      <c r="O228" s="172"/>
    </row>
    <row r="229" spans="1:80">
      <c r="A229" s="181"/>
      <c r="B229" s="185"/>
      <c r="C229" s="235" t="s">
        <v>108</v>
      </c>
      <c r="D229" s="234"/>
      <c r="E229" s="211">
        <v>0</v>
      </c>
      <c r="F229" s="187"/>
      <c r="G229" s="188"/>
      <c r="H229" s="189"/>
      <c r="I229" s="183"/>
      <c r="J229" s="190"/>
      <c r="K229" s="183"/>
      <c r="M229" s="184" t="s">
        <v>108</v>
      </c>
      <c r="O229" s="172"/>
    </row>
    <row r="230" spans="1:80">
      <c r="A230" s="181"/>
      <c r="B230" s="185"/>
      <c r="C230" s="235" t="s">
        <v>353</v>
      </c>
      <c r="D230" s="234"/>
      <c r="E230" s="211">
        <v>61.83</v>
      </c>
      <c r="F230" s="187"/>
      <c r="G230" s="188"/>
      <c r="H230" s="189"/>
      <c r="I230" s="183"/>
      <c r="J230" s="190"/>
      <c r="K230" s="183"/>
      <c r="M230" s="184" t="s">
        <v>353</v>
      </c>
      <c r="O230" s="172"/>
    </row>
    <row r="231" spans="1:80">
      <c r="A231" s="181"/>
      <c r="B231" s="185"/>
      <c r="C231" s="235" t="s">
        <v>354</v>
      </c>
      <c r="D231" s="234"/>
      <c r="E231" s="211">
        <v>-5.8</v>
      </c>
      <c r="F231" s="187"/>
      <c r="G231" s="188"/>
      <c r="H231" s="189"/>
      <c r="I231" s="183"/>
      <c r="J231" s="190"/>
      <c r="K231" s="183"/>
      <c r="M231" s="184" t="s">
        <v>354</v>
      </c>
      <c r="O231" s="172"/>
    </row>
    <row r="232" spans="1:80">
      <c r="A232" s="181"/>
      <c r="B232" s="185"/>
      <c r="C232" s="235" t="s">
        <v>112</v>
      </c>
      <c r="D232" s="234"/>
      <c r="E232" s="211">
        <v>56.03</v>
      </c>
      <c r="F232" s="187"/>
      <c r="G232" s="188"/>
      <c r="H232" s="189"/>
      <c r="I232" s="183"/>
      <c r="J232" s="190"/>
      <c r="K232" s="183"/>
      <c r="M232" s="184" t="s">
        <v>112</v>
      </c>
      <c r="O232" s="172"/>
    </row>
    <row r="233" spans="1:80">
      <c r="A233" s="173">
        <v>69</v>
      </c>
      <c r="B233" s="174" t="s">
        <v>362</v>
      </c>
      <c r="C233" s="175" t="s">
        <v>363</v>
      </c>
      <c r="D233" s="176" t="s">
        <v>102</v>
      </c>
      <c r="E233" s="177">
        <v>72.517499999999998</v>
      </c>
      <c r="F233" s="177">
        <v>0</v>
      </c>
      <c r="G233" s="178">
        <f>E233*F233</f>
        <v>0</v>
      </c>
      <c r="H233" s="179">
        <v>4.4999999999999997E-3</v>
      </c>
      <c r="I233" s="180">
        <f>E233*H233</f>
        <v>0.32632874999999995</v>
      </c>
      <c r="J233" s="179"/>
      <c r="K233" s="180">
        <f>E233*J233</f>
        <v>0</v>
      </c>
      <c r="O233" s="172">
        <v>2</v>
      </c>
      <c r="AA233" s="145">
        <v>3</v>
      </c>
      <c r="AB233" s="145">
        <v>0</v>
      </c>
      <c r="AC233" s="145">
        <v>63150894</v>
      </c>
      <c r="AZ233" s="145">
        <v>2</v>
      </c>
      <c r="BA233" s="145">
        <f>IF(AZ233=1,G233,0)</f>
        <v>0</v>
      </c>
      <c r="BB233" s="145">
        <f>IF(AZ233=2,G233,0)</f>
        <v>0</v>
      </c>
      <c r="BC233" s="145">
        <f>IF(AZ233=3,G233,0)</f>
        <v>0</v>
      </c>
      <c r="BD233" s="145">
        <f>IF(AZ233=4,G233,0)</f>
        <v>0</v>
      </c>
      <c r="BE233" s="145">
        <f>IF(AZ233=5,G233,0)</f>
        <v>0</v>
      </c>
      <c r="CA233" s="172">
        <v>3</v>
      </c>
      <c r="CB233" s="172">
        <v>0</v>
      </c>
    </row>
    <row r="234" spans="1:80">
      <c r="A234" s="181"/>
      <c r="B234" s="185"/>
      <c r="C234" s="233" t="s">
        <v>345</v>
      </c>
      <c r="D234" s="234"/>
      <c r="E234" s="186">
        <v>0</v>
      </c>
      <c r="F234" s="187"/>
      <c r="G234" s="188"/>
      <c r="H234" s="189"/>
      <c r="I234" s="183"/>
      <c r="J234" s="190"/>
      <c r="K234" s="183"/>
      <c r="M234" s="184" t="s">
        <v>345</v>
      </c>
      <c r="O234" s="172"/>
    </row>
    <row r="235" spans="1:80">
      <c r="A235" s="181"/>
      <c r="B235" s="185"/>
      <c r="C235" s="233" t="s">
        <v>357</v>
      </c>
      <c r="D235" s="234"/>
      <c r="E235" s="186">
        <v>45.54</v>
      </c>
      <c r="F235" s="187"/>
      <c r="G235" s="188"/>
      <c r="H235" s="189"/>
      <c r="I235" s="183"/>
      <c r="J235" s="190"/>
      <c r="K235" s="183"/>
      <c r="M235" s="184" t="s">
        <v>357</v>
      </c>
      <c r="O235" s="172"/>
    </row>
    <row r="236" spans="1:80">
      <c r="A236" s="181"/>
      <c r="B236" s="185"/>
      <c r="C236" s="233" t="s">
        <v>349</v>
      </c>
      <c r="D236" s="234"/>
      <c r="E236" s="186">
        <v>0</v>
      </c>
      <c r="F236" s="187"/>
      <c r="G236" s="188"/>
      <c r="H236" s="189"/>
      <c r="I236" s="183"/>
      <c r="J236" s="190"/>
      <c r="K236" s="183"/>
      <c r="M236" s="184" t="s">
        <v>349</v>
      </c>
      <c r="O236" s="172"/>
    </row>
    <row r="237" spans="1:80">
      <c r="A237" s="181"/>
      <c r="B237" s="185"/>
      <c r="C237" s="233" t="s">
        <v>364</v>
      </c>
      <c r="D237" s="234"/>
      <c r="E237" s="186">
        <v>26.977499999999999</v>
      </c>
      <c r="F237" s="187"/>
      <c r="G237" s="188"/>
      <c r="H237" s="189"/>
      <c r="I237" s="183"/>
      <c r="J237" s="190"/>
      <c r="K237" s="183"/>
      <c r="M237" s="184" t="s">
        <v>364</v>
      </c>
      <c r="O237" s="172"/>
    </row>
    <row r="238" spans="1:80">
      <c r="A238" s="173">
        <v>70</v>
      </c>
      <c r="B238" s="174" t="s">
        <v>365</v>
      </c>
      <c r="C238" s="175" t="s">
        <v>366</v>
      </c>
      <c r="D238" s="176" t="s">
        <v>3</v>
      </c>
      <c r="E238" s="177"/>
      <c r="F238" s="177">
        <v>0</v>
      </c>
      <c r="G238" s="178">
        <f>E238*F238</f>
        <v>0</v>
      </c>
      <c r="H238" s="179">
        <v>0</v>
      </c>
      <c r="I238" s="180">
        <f>E238*H238</f>
        <v>0</v>
      </c>
      <c r="J238" s="179"/>
      <c r="K238" s="180">
        <f>E238*J238</f>
        <v>0</v>
      </c>
      <c r="O238" s="172">
        <v>2</v>
      </c>
      <c r="AA238" s="145">
        <v>7</v>
      </c>
      <c r="AB238" s="145">
        <v>1002</v>
      </c>
      <c r="AC238" s="145">
        <v>5</v>
      </c>
      <c r="AZ238" s="145">
        <v>2</v>
      </c>
      <c r="BA238" s="145">
        <f>IF(AZ238=1,G238,0)</f>
        <v>0</v>
      </c>
      <c r="BB238" s="145">
        <f>IF(AZ238=2,G238,0)</f>
        <v>0</v>
      </c>
      <c r="BC238" s="145">
        <f>IF(AZ238=3,G238,0)</f>
        <v>0</v>
      </c>
      <c r="BD238" s="145">
        <f>IF(AZ238=4,G238,0)</f>
        <v>0</v>
      </c>
      <c r="BE238" s="145">
        <f>IF(AZ238=5,G238,0)</f>
        <v>0</v>
      </c>
      <c r="CA238" s="172">
        <v>7</v>
      </c>
      <c r="CB238" s="172">
        <v>1002</v>
      </c>
    </row>
    <row r="239" spans="1:80">
      <c r="A239" s="191"/>
      <c r="B239" s="192" t="s">
        <v>76</v>
      </c>
      <c r="C239" s="193" t="s">
        <v>339</v>
      </c>
      <c r="D239" s="194"/>
      <c r="E239" s="195"/>
      <c r="F239" s="196"/>
      <c r="G239" s="197">
        <f>SUM(G208:G238)</f>
        <v>0</v>
      </c>
      <c r="H239" s="198"/>
      <c r="I239" s="199">
        <f>SUM(I208:I238)</f>
        <v>0.99311004999999997</v>
      </c>
      <c r="J239" s="198"/>
      <c r="K239" s="199">
        <f>SUM(K208:K238)</f>
        <v>-3.696E-2</v>
      </c>
      <c r="O239" s="172">
        <v>4</v>
      </c>
      <c r="BA239" s="200">
        <f>SUM(BA208:BA238)</f>
        <v>0</v>
      </c>
      <c r="BB239" s="200">
        <f>SUM(BB208:BB238)</f>
        <v>0</v>
      </c>
      <c r="BC239" s="200">
        <f>SUM(BC208:BC238)</f>
        <v>0</v>
      </c>
      <c r="BD239" s="200">
        <f>SUM(BD208:BD238)</f>
        <v>0</v>
      </c>
      <c r="BE239" s="200">
        <f>SUM(BE208:BE238)</f>
        <v>0</v>
      </c>
    </row>
    <row r="240" spans="1:80">
      <c r="A240" s="162" t="s">
        <v>74</v>
      </c>
      <c r="B240" s="163" t="s">
        <v>367</v>
      </c>
      <c r="C240" s="164" t="s">
        <v>368</v>
      </c>
      <c r="D240" s="165"/>
      <c r="E240" s="166"/>
      <c r="F240" s="166"/>
      <c r="G240" s="167"/>
      <c r="H240" s="168"/>
      <c r="I240" s="169"/>
      <c r="J240" s="170"/>
      <c r="K240" s="171"/>
      <c r="O240" s="172">
        <v>1</v>
      </c>
    </row>
    <row r="241" spans="1:80" ht="22.5">
      <c r="A241" s="173">
        <v>71</v>
      </c>
      <c r="B241" s="174" t="s">
        <v>370</v>
      </c>
      <c r="C241" s="175" t="s">
        <v>371</v>
      </c>
      <c r="D241" s="176" t="s">
        <v>190</v>
      </c>
      <c r="E241" s="177">
        <v>8</v>
      </c>
      <c r="F241" s="177">
        <v>0</v>
      </c>
      <c r="G241" s="178">
        <f>E241*F241</f>
        <v>0</v>
      </c>
      <c r="H241" s="179">
        <v>0</v>
      </c>
      <c r="I241" s="180">
        <f>E241*H241</f>
        <v>0</v>
      </c>
      <c r="J241" s="179">
        <v>0</v>
      </c>
      <c r="K241" s="180">
        <f>E241*J241</f>
        <v>0</v>
      </c>
      <c r="O241" s="172">
        <v>2</v>
      </c>
      <c r="AA241" s="145">
        <v>1</v>
      </c>
      <c r="AB241" s="145">
        <v>7</v>
      </c>
      <c r="AC241" s="145">
        <v>7</v>
      </c>
      <c r="AZ241" s="145">
        <v>2</v>
      </c>
      <c r="BA241" s="145">
        <f>IF(AZ241=1,G241,0)</f>
        <v>0</v>
      </c>
      <c r="BB241" s="145">
        <f>IF(AZ241=2,G241,0)</f>
        <v>0</v>
      </c>
      <c r="BC241" s="145">
        <f>IF(AZ241=3,G241,0)</f>
        <v>0</v>
      </c>
      <c r="BD241" s="145">
        <f>IF(AZ241=4,G241,0)</f>
        <v>0</v>
      </c>
      <c r="BE241" s="145">
        <f>IF(AZ241=5,G241,0)</f>
        <v>0</v>
      </c>
      <c r="CA241" s="172">
        <v>1</v>
      </c>
      <c r="CB241" s="172">
        <v>7</v>
      </c>
    </row>
    <row r="242" spans="1:80">
      <c r="A242" s="181"/>
      <c r="B242" s="185"/>
      <c r="C242" s="233" t="s">
        <v>372</v>
      </c>
      <c r="D242" s="234"/>
      <c r="E242" s="186">
        <v>7</v>
      </c>
      <c r="F242" s="187"/>
      <c r="G242" s="188"/>
      <c r="H242" s="189"/>
      <c r="I242" s="183"/>
      <c r="J242" s="190"/>
      <c r="K242" s="183"/>
      <c r="M242" s="184" t="s">
        <v>372</v>
      </c>
      <c r="O242" s="172"/>
    </row>
    <row r="243" spans="1:80">
      <c r="A243" s="181"/>
      <c r="B243" s="185"/>
      <c r="C243" s="233" t="s">
        <v>373</v>
      </c>
      <c r="D243" s="234"/>
      <c r="E243" s="186">
        <v>1</v>
      </c>
      <c r="F243" s="187"/>
      <c r="G243" s="188"/>
      <c r="H243" s="189"/>
      <c r="I243" s="183"/>
      <c r="J243" s="190"/>
      <c r="K243" s="183"/>
      <c r="M243" s="184" t="s">
        <v>373</v>
      </c>
      <c r="O243" s="172"/>
    </row>
    <row r="244" spans="1:80">
      <c r="A244" s="191"/>
      <c r="B244" s="192" t="s">
        <v>76</v>
      </c>
      <c r="C244" s="193" t="s">
        <v>369</v>
      </c>
      <c r="D244" s="194"/>
      <c r="E244" s="195"/>
      <c r="F244" s="196"/>
      <c r="G244" s="197">
        <f>SUM(G240:G243)</f>
        <v>0</v>
      </c>
      <c r="H244" s="198"/>
      <c r="I244" s="199">
        <f>SUM(I240:I243)</f>
        <v>0</v>
      </c>
      <c r="J244" s="198"/>
      <c r="K244" s="199">
        <f>SUM(K240:K243)</f>
        <v>0</v>
      </c>
      <c r="O244" s="172">
        <v>4</v>
      </c>
      <c r="BA244" s="200">
        <f>SUM(BA240:BA243)</f>
        <v>0</v>
      </c>
      <c r="BB244" s="200">
        <f>SUM(BB240:BB243)</f>
        <v>0</v>
      </c>
      <c r="BC244" s="200">
        <f>SUM(BC240:BC243)</f>
        <v>0</v>
      </c>
      <c r="BD244" s="200">
        <f>SUM(BD240:BD243)</f>
        <v>0</v>
      </c>
      <c r="BE244" s="200">
        <f>SUM(BE240:BE243)</f>
        <v>0</v>
      </c>
    </row>
    <row r="245" spans="1:80">
      <c r="A245" s="162" t="s">
        <v>74</v>
      </c>
      <c r="B245" s="163" t="s">
        <v>374</v>
      </c>
      <c r="C245" s="164" t="s">
        <v>375</v>
      </c>
      <c r="D245" s="165"/>
      <c r="E245" s="166"/>
      <c r="F245" s="166"/>
      <c r="G245" s="167"/>
      <c r="H245" s="168"/>
      <c r="I245" s="169"/>
      <c r="J245" s="170"/>
      <c r="K245" s="171"/>
      <c r="O245" s="172">
        <v>1</v>
      </c>
    </row>
    <row r="246" spans="1:80" ht="22.5">
      <c r="A246" s="173">
        <v>72</v>
      </c>
      <c r="B246" s="174" t="s">
        <v>377</v>
      </c>
      <c r="C246" s="175" t="s">
        <v>378</v>
      </c>
      <c r="D246" s="176" t="s">
        <v>102</v>
      </c>
      <c r="E246" s="177">
        <v>67.722999999999999</v>
      </c>
      <c r="F246" s="177">
        <v>0</v>
      </c>
      <c r="G246" s="178">
        <f>E246*F246</f>
        <v>0</v>
      </c>
      <c r="H246" s="179">
        <v>3.3610000000000001E-2</v>
      </c>
      <c r="I246" s="180">
        <f>E246*H246</f>
        <v>2.2761700299999998</v>
      </c>
      <c r="J246" s="179">
        <v>0</v>
      </c>
      <c r="K246" s="180">
        <f>E246*J246</f>
        <v>0</v>
      </c>
      <c r="O246" s="172">
        <v>2</v>
      </c>
      <c r="AA246" s="145">
        <v>1</v>
      </c>
      <c r="AB246" s="145">
        <v>0</v>
      </c>
      <c r="AC246" s="145">
        <v>0</v>
      </c>
      <c r="AZ246" s="145">
        <v>2</v>
      </c>
      <c r="BA246" s="145">
        <f>IF(AZ246=1,G246,0)</f>
        <v>0</v>
      </c>
      <c r="BB246" s="145">
        <f>IF(AZ246=2,G246,0)</f>
        <v>0</v>
      </c>
      <c r="BC246" s="145">
        <f>IF(AZ246=3,G246,0)</f>
        <v>0</v>
      </c>
      <c r="BD246" s="145">
        <f>IF(AZ246=4,G246,0)</f>
        <v>0</v>
      </c>
      <c r="BE246" s="145">
        <f>IF(AZ246=5,G246,0)</f>
        <v>0</v>
      </c>
      <c r="CA246" s="172">
        <v>1</v>
      </c>
      <c r="CB246" s="172">
        <v>0</v>
      </c>
    </row>
    <row r="247" spans="1:80">
      <c r="A247" s="181"/>
      <c r="B247" s="185"/>
      <c r="C247" s="233" t="s">
        <v>379</v>
      </c>
      <c r="D247" s="234"/>
      <c r="E247" s="186">
        <v>59.942999999999998</v>
      </c>
      <c r="F247" s="187"/>
      <c r="G247" s="188"/>
      <c r="H247" s="189"/>
      <c r="I247" s="183"/>
      <c r="J247" s="190"/>
      <c r="K247" s="183"/>
      <c r="M247" s="184" t="s">
        <v>379</v>
      </c>
      <c r="O247" s="172"/>
    </row>
    <row r="248" spans="1:80">
      <c r="A248" s="181"/>
      <c r="B248" s="185"/>
      <c r="C248" s="233" t="s">
        <v>380</v>
      </c>
      <c r="D248" s="234"/>
      <c r="E248" s="186">
        <v>-7.2</v>
      </c>
      <c r="F248" s="187"/>
      <c r="G248" s="188"/>
      <c r="H248" s="189"/>
      <c r="I248" s="183"/>
      <c r="J248" s="190"/>
      <c r="K248" s="183"/>
      <c r="M248" s="184" t="s">
        <v>380</v>
      </c>
      <c r="O248" s="172"/>
    </row>
    <row r="249" spans="1:80">
      <c r="A249" s="181"/>
      <c r="B249" s="185"/>
      <c r="C249" s="233" t="s">
        <v>381</v>
      </c>
      <c r="D249" s="234"/>
      <c r="E249" s="186">
        <v>16.38</v>
      </c>
      <c r="F249" s="187"/>
      <c r="G249" s="188"/>
      <c r="H249" s="189"/>
      <c r="I249" s="183"/>
      <c r="J249" s="190"/>
      <c r="K249" s="183"/>
      <c r="M249" s="184" t="s">
        <v>381</v>
      </c>
      <c r="O249" s="172"/>
    </row>
    <row r="250" spans="1:80">
      <c r="A250" s="181"/>
      <c r="B250" s="185"/>
      <c r="C250" s="233" t="s">
        <v>382</v>
      </c>
      <c r="D250" s="234"/>
      <c r="E250" s="186">
        <v>-1.4</v>
      </c>
      <c r="F250" s="187"/>
      <c r="G250" s="188"/>
      <c r="H250" s="189"/>
      <c r="I250" s="183"/>
      <c r="J250" s="190"/>
      <c r="K250" s="183"/>
      <c r="M250" s="184" t="s">
        <v>382</v>
      </c>
      <c r="O250" s="172"/>
    </row>
    <row r="251" spans="1:80" ht="22.5">
      <c r="A251" s="173">
        <v>73</v>
      </c>
      <c r="B251" s="174" t="s">
        <v>383</v>
      </c>
      <c r="C251" s="175" t="s">
        <v>384</v>
      </c>
      <c r="D251" s="176" t="s">
        <v>102</v>
      </c>
      <c r="E251" s="177">
        <v>153.506</v>
      </c>
      <c r="F251" s="177">
        <v>0</v>
      </c>
      <c r="G251" s="178">
        <f>E251*F251</f>
        <v>0</v>
      </c>
      <c r="H251" s="179">
        <v>1.8599999999999998E-2</v>
      </c>
      <c r="I251" s="180">
        <f>E251*H251</f>
        <v>2.8552115999999996</v>
      </c>
      <c r="J251" s="179">
        <v>0</v>
      </c>
      <c r="K251" s="180">
        <f>E251*J251</f>
        <v>0</v>
      </c>
      <c r="O251" s="172">
        <v>2</v>
      </c>
      <c r="AA251" s="145">
        <v>1</v>
      </c>
      <c r="AB251" s="145">
        <v>1</v>
      </c>
      <c r="AC251" s="145">
        <v>1</v>
      </c>
      <c r="AZ251" s="145">
        <v>2</v>
      </c>
      <c r="BA251" s="145">
        <f>IF(AZ251=1,G251,0)</f>
        <v>0</v>
      </c>
      <c r="BB251" s="145">
        <f>IF(AZ251=2,G251,0)</f>
        <v>0</v>
      </c>
      <c r="BC251" s="145">
        <f>IF(AZ251=3,G251,0)</f>
        <v>0</v>
      </c>
      <c r="BD251" s="145">
        <f>IF(AZ251=4,G251,0)</f>
        <v>0</v>
      </c>
      <c r="BE251" s="145">
        <f>IF(AZ251=5,G251,0)</f>
        <v>0</v>
      </c>
      <c r="CA251" s="172">
        <v>1</v>
      </c>
      <c r="CB251" s="172">
        <v>1</v>
      </c>
    </row>
    <row r="252" spans="1:80">
      <c r="A252" s="181"/>
      <c r="B252" s="185"/>
      <c r="C252" s="233" t="s">
        <v>385</v>
      </c>
      <c r="D252" s="234"/>
      <c r="E252" s="186">
        <v>14.88</v>
      </c>
      <c r="F252" s="187"/>
      <c r="G252" s="188"/>
      <c r="H252" s="189"/>
      <c r="I252" s="183"/>
      <c r="J252" s="190"/>
      <c r="K252" s="183"/>
      <c r="M252" s="184" t="s">
        <v>385</v>
      </c>
      <c r="O252" s="172"/>
    </row>
    <row r="253" spans="1:80">
      <c r="A253" s="181"/>
      <c r="B253" s="185"/>
      <c r="C253" s="233" t="s">
        <v>386</v>
      </c>
      <c r="D253" s="234"/>
      <c r="E253" s="186">
        <v>15.456</v>
      </c>
      <c r="F253" s="187"/>
      <c r="G253" s="188"/>
      <c r="H253" s="189"/>
      <c r="I253" s="183"/>
      <c r="J253" s="190"/>
      <c r="K253" s="183"/>
      <c r="M253" s="184" t="s">
        <v>386</v>
      </c>
      <c r="O253" s="172"/>
    </row>
    <row r="254" spans="1:80">
      <c r="A254" s="181"/>
      <c r="B254" s="185"/>
      <c r="C254" s="233" t="s">
        <v>387</v>
      </c>
      <c r="D254" s="234"/>
      <c r="E254" s="186">
        <v>11.23</v>
      </c>
      <c r="F254" s="187"/>
      <c r="G254" s="188"/>
      <c r="H254" s="189"/>
      <c r="I254" s="183"/>
      <c r="J254" s="190"/>
      <c r="K254" s="183"/>
      <c r="M254" s="184" t="s">
        <v>387</v>
      </c>
      <c r="O254" s="172"/>
    </row>
    <row r="255" spans="1:80">
      <c r="A255" s="181"/>
      <c r="B255" s="185"/>
      <c r="C255" s="233" t="s">
        <v>388</v>
      </c>
      <c r="D255" s="234"/>
      <c r="E255" s="186">
        <v>60.15</v>
      </c>
      <c r="F255" s="187"/>
      <c r="G255" s="188"/>
      <c r="H255" s="189"/>
      <c r="I255" s="183"/>
      <c r="J255" s="190"/>
      <c r="K255" s="183"/>
      <c r="M255" s="184" t="s">
        <v>388</v>
      </c>
      <c r="O255" s="172"/>
    </row>
    <row r="256" spans="1:80">
      <c r="A256" s="181"/>
      <c r="B256" s="185"/>
      <c r="C256" s="233" t="s">
        <v>389</v>
      </c>
      <c r="D256" s="234"/>
      <c r="E256" s="186">
        <v>51.79</v>
      </c>
      <c r="F256" s="187"/>
      <c r="G256" s="188"/>
      <c r="H256" s="189"/>
      <c r="I256" s="183"/>
      <c r="J256" s="190"/>
      <c r="K256" s="183"/>
      <c r="M256" s="184" t="s">
        <v>389</v>
      </c>
      <c r="O256" s="172"/>
    </row>
    <row r="257" spans="1:80" ht="22.5">
      <c r="A257" s="173">
        <v>74</v>
      </c>
      <c r="B257" s="174" t="s">
        <v>390</v>
      </c>
      <c r="C257" s="175" t="s">
        <v>391</v>
      </c>
      <c r="D257" s="176" t="s">
        <v>102</v>
      </c>
      <c r="E257" s="177">
        <v>26.96</v>
      </c>
      <c r="F257" s="177">
        <v>0</v>
      </c>
      <c r="G257" s="178">
        <f>E257*F257</f>
        <v>0</v>
      </c>
      <c r="H257" s="179">
        <v>1.8599999999999998E-2</v>
      </c>
      <c r="I257" s="180">
        <f>E257*H257</f>
        <v>0.50145600000000001</v>
      </c>
      <c r="J257" s="179">
        <v>0</v>
      </c>
      <c r="K257" s="180">
        <f>E257*J257</f>
        <v>0</v>
      </c>
      <c r="O257" s="172">
        <v>2</v>
      </c>
      <c r="AA257" s="145">
        <v>1</v>
      </c>
      <c r="AB257" s="145">
        <v>7</v>
      </c>
      <c r="AC257" s="145">
        <v>7</v>
      </c>
      <c r="AZ257" s="145">
        <v>2</v>
      </c>
      <c r="BA257" s="145">
        <f>IF(AZ257=1,G257,0)</f>
        <v>0</v>
      </c>
      <c r="BB257" s="145">
        <f>IF(AZ257=2,G257,0)</f>
        <v>0</v>
      </c>
      <c r="BC257" s="145">
        <f>IF(AZ257=3,G257,0)</f>
        <v>0</v>
      </c>
      <c r="BD257" s="145">
        <f>IF(AZ257=4,G257,0)</f>
        <v>0</v>
      </c>
      <c r="BE257" s="145">
        <f>IF(AZ257=5,G257,0)</f>
        <v>0</v>
      </c>
      <c r="CA257" s="172">
        <v>1</v>
      </c>
      <c r="CB257" s="172">
        <v>7</v>
      </c>
    </row>
    <row r="258" spans="1:80">
      <c r="A258" s="181"/>
      <c r="B258" s="185"/>
      <c r="C258" s="233" t="s">
        <v>392</v>
      </c>
      <c r="D258" s="234"/>
      <c r="E258" s="186">
        <v>9.27</v>
      </c>
      <c r="F258" s="187"/>
      <c r="G258" s="188"/>
      <c r="H258" s="189"/>
      <c r="I258" s="183"/>
      <c r="J258" s="190"/>
      <c r="K258" s="183"/>
      <c r="M258" s="184" t="s">
        <v>392</v>
      </c>
      <c r="O258" s="172"/>
    </row>
    <row r="259" spans="1:80">
      <c r="A259" s="181"/>
      <c r="B259" s="185"/>
      <c r="C259" s="233" t="s">
        <v>393</v>
      </c>
      <c r="D259" s="234"/>
      <c r="E259" s="186">
        <v>1.43</v>
      </c>
      <c r="F259" s="187"/>
      <c r="G259" s="188"/>
      <c r="H259" s="189"/>
      <c r="I259" s="183"/>
      <c r="J259" s="190"/>
      <c r="K259" s="183"/>
      <c r="M259" s="184" t="s">
        <v>393</v>
      </c>
      <c r="O259" s="172"/>
    </row>
    <row r="260" spans="1:80">
      <c r="A260" s="181"/>
      <c r="B260" s="185"/>
      <c r="C260" s="233" t="s">
        <v>394</v>
      </c>
      <c r="D260" s="234"/>
      <c r="E260" s="186">
        <v>1.43</v>
      </c>
      <c r="F260" s="187"/>
      <c r="G260" s="188"/>
      <c r="H260" s="189"/>
      <c r="I260" s="183"/>
      <c r="J260" s="190"/>
      <c r="K260" s="183"/>
      <c r="M260" s="184" t="s">
        <v>394</v>
      </c>
      <c r="O260" s="172"/>
    </row>
    <row r="261" spans="1:80">
      <c r="A261" s="181"/>
      <c r="B261" s="185"/>
      <c r="C261" s="233" t="s">
        <v>395</v>
      </c>
      <c r="D261" s="234"/>
      <c r="E261" s="186">
        <v>14.83</v>
      </c>
      <c r="F261" s="187"/>
      <c r="G261" s="188"/>
      <c r="H261" s="189"/>
      <c r="I261" s="183"/>
      <c r="J261" s="190"/>
      <c r="K261" s="183"/>
      <c r="M261" s="184" t="s">
        <v>395</v>
      </c>
      <c r="O261" s="172"/>
    </row>
    <row r="262" spans="1:80" ht="22.5">
      <c r="A262" s="173">
        <v>75</v>
      </c>
      <c r="B262" s="174" t="s">
        <v>396</v>
      </c>
      <c r="C262" s="175" t="s">
        <v>397</v>
      </c>
      <c r="D262" s="176" t="s">
        <v>102</v>
      </c>
      <c r="E262" s="177">
        <v>16.77</v>
      </c>
      <c r="F262" s="177">
        <v>0</v>
      </c>
      <c r="G262" s="178">
        <f>E262*F262</f>
        <v>0</v>
      </c>
      <c r="H262" s="179">
        <v>1.469E-2</v>
      </c>
      <c r="I262" s="180">
        <f>E262*H262</f>
        <v>0.2463513</v>
      </c>
      <c r="J262" s="179">
        <v>0</v>
      </c>
      <c r="K262" s="180">
        <f>E262*J262</f>
        <v>0</v>
      </c>
      <c r="O262" s="172">
        <v>2</v>
      </c>
      <c r="AA262" s="145">
        <v>1</v>
      </c>
      <c r="AB262" s="145">
        <v>0</v>
      </c>
      <c r="AC262" s="145">
        <v>0</v>
      </c>
      <c r="AZ262" s="145">
        <v>2</v>
      </c>
      <c r="BA262" s="145">
        <f>IF(AZ262=1,G262,0)</f>
        <v>0</v>
      </c>
      <c r="BB262" s="145">
        <f>IF(AZ262=2,G262,0)</f>
        <v>0</v>
      </c>
      <c r="BC262" s="145">
        <f>IF(AZ262=3,G262,0)</f>
        <v>0</v>
      </c>
      <c r="BD262" s="145">
        <f>IF(AZ262=4,G262,0)</f>
        <v>0</v>
      </c>
      <c r="BE262" s="145">
        <f>IF(AZ262=5,G262,0)</f>
        <v>0</v>
      </c>
      <c r="CA262" s="172">
        <v>1</v>
      </c>
      <c r="CB262" s="172">
        <v>0</v>
      </c>
    </row>
    <row r="263" spans="1:80">
      <c r="A263" s="181"/>
      <c r="B263" s="185"/>
      <c r="C263" s="233" t="s">
        <v>398</v>
      </c>
      <c r="D263" s="234"/>
      <c r="E263" s="186">
        <v>16.77</v>
      </c>
      <c r="F263" s="187"/>
      <c r="G263" s="188"/>
      <c r="H263" s="189"/>
      <c r="I263" s="183"/>
      <c r="J263" s="190"/>
      <c r="K263" s="183"/>
      <c r="M263" s="184" t="s">
        <v>398</v>
      </c>
      <c r="O263" s="172"/>
    </row>
    <row r="264" spans="1:80" ht="22.5">
      <c r="A264" s="173">
        <v>76</v>
      </c>
      <c r="B264" s="174" t="s">
        <v>399</v>
      </c>
      <c r="C264" s="175" t="s">
        <v>400</v>
      </c>
      <c r="D264" s="176" t="s">
        <v>102</v>
      </c>
      <c r="E264" s="177">
        <v>19.11</v>
      </c>
      <c r="F264" s="177">
        <v>0</v>
      </c>
      <c r="G264" s="178">
        <f>E264*F264</f>
        <v>0</v>
      </c>
      <c r="H264" s="179">
        <v>1.469E-2</v>
      </c>
      <c r="I264" s="180">
        <f>E264*H264</f>
        <v>0.28072589999999997</v>
      </c>
      <c r="J264" s="179">
        <v>0</v>
      </c>
      <c r="K264" s="180">
        <f>E264*J264</f>
        <v>0</v>
      </c>
      <c r="O264" s="172">
        <v>2</v>
      </c>
      <c r="AA264" s="145">
        <v>1</v>
      </c>
      <c r="AB264" s="145">
        <v>0</v>
      </c>
      <c r="AC264" s="145">
        <v>0</v>
      </c>
      <c r="AZ264" s="145">
        <v>2</v>
      </c>
      <c r="BA264" s="145">
        <f>IF(AZ264=1,G264,0)</f>
        <v>0</v>
      </c>
      <c r="BB264" s="145">
        <f>IF(AZ264=2,G264,0)</f>
        <v>0</v>
      </c>
      <c r="BC264" s="145">
        <f>IF(AZ264=3,G264,0)</f>
        <v>0</v>
      </c>
      <c r="BD264" s="145">
        <f>IF(AZ264=4,G264,0)</f>
        <v>0</v>
      </c>
      <c r="BE264" s="145">
        <f>IF(AZ264=5,G264,0)</f>
        <v>0</v>
      </c>
      <c r="CA264" s="172">
        <v>1</v>
      </c>
      <c r="CB264" s="172">
        <v>0</v>
      </c>
    </row>
    <row r="265" spans="1:80">
      <c r="A265" s="181"/>
      <c r="B265" s="185"/>
      <c r="C265" s="233" t="s">
        <v>401</v>
      </c>
      <c r="D265" s="234"/>
      <c r="E265" s="186">
        <v>19.11</v>
      </c>
      <c r="F265" s="187"/>
      <c r="G265" s="188"/>
      <c r="H265" s="189"/>
      <c r="I265" s="183"/>
      <c r="J265" s="190"/>
      <c r="K265" s="183"/>
      <c r="M265" s="184" t="s">
        <v>401</v>
      </c>
      <c r="O265" s="172"/>
    </row>
    <row r="266" spans="1:80">
      <c r="A266" s="173">
        <v>77</v>
      </c>
      <c r="B266" s="174" t="s">
        <v>402</v>
      </c>
      <c r="C266" s="175" t="s">
        <v>403</v>
      </c>
      <c r="D266" s="176" t="s">
        <v>132</v>
      </c>
      <c r="E266" s="177">
        <v>99.8</v>
      </c>
      <c r="F266" s="177">
        <v>0</v>
      </c>
      <c r="G266" s="178">
        <f>E266*F266</f>
        <v>0</v>
      </c>
      <c r="H266" s="179">
        <v>2.0000000000000001E-4</v>
      </c>
      <c r="I266" s="180">
        <f>E266*H266</f>
        <v>1.9960000000000002E-2</v>
      </c>
      <c r="J266" s="179">
        <v>0</v>
      </c>
      <c r="K266" s="180">
        <f>E266*J266</f>
        <v>0</v>
      </c>
      <c r="O266" s="172">
        <v>2</v>
      </c>
      <c r="AA266" s="145">
        <v>1</v>
      </c>
      <c r="AB266" s="145">
        <v>7</v>
      </c>
      <c r="AC266" s="145">
        <v>7</v>
      </c>
      <c r="AZ266" s="145">
        <v>2</v>
      </c>
      <c r="BA266" s="145">
        <f>IF(AZ266=1,G266,0)</f>
        <v>0</v>
      </c>
      <c r="BB266" s="145">
        <f>IF(AZ266=2,G266,0)</f>
        <v>0</v>
      </c>
      <c r="BC266" s="145">
        <f>IF(AZ266=3,G266,0)</f>
        <v>0</v>
      </c>
      <c r="BD266" s="145">
        <f>IF(AZ266=4,G266,0)</f>
        <v>0</v>
      </c>
      <c r="BE266" s="145">
        <f>IF(AZ266=5,G266,0)</f>
        <v>0</v>
      </c>
      <c r="CA266" s="172">
        <v>1</v>
      </c>
      <c r="CB266" s="172">
        <v>7</v>
      </c>
    </row>
    <row r="267" spans="1:80">
      <c r="A267" s="181"/>
      <c r="B267" s="185"/>
      <c r="C267" s="233" t="s">
        <v>404</v>
      </c>
      <c r="D267" s="234"/>
      <c r="E267" s="186">
        <v>0</v>
      </c>
      <c r="F267" s="187"/>
      <c r="G267" s="188"/>
      <c r="H267" s="189"/>
      <c r="I267" s="183"/>
      <c r="J267" s="190"/>
      <c r="K267" s="183"/>
      <c r="M267" s="184" t="s">
        <v>404</v>
      </c>
      <c r="O267" s="172"/>
    </row>
    <row r="268" spans="1:80">
      <c r="A268" s="181"/>
      <c r="B268" s="185"/>
      <c r="C268" s="233" t="s">
        <v>405</v>
      </c>
      <c r="D268" s="234"/>
      <c r="E268" s="186">
        <v>99.8</v>
      </c>
      <c r="F268" s="187"/>
      <c r="G268" s="188"/>
      <c r="H268" s="189"/>
      <c r="I268" s="183"/>
      <c r="J268" s="190"/>
      <c r="K268" s="183"/>
      <c r="M268" s="184" t="s">
        <v>405</v>
      </c>
      <c r="O268" s="172"/>
    </row>
    <row r="269" spans="1:80">
      <c r="A269" s="173">
        <v>78</v>
      </c>
      <c r="B269" s="174" t="s">
        <v>406</v>
      </c>
      <c r="C269" s="175" t="s">
        <v>407</v>
      </c>
      <c r="D269" s="176" t="s">
        <v>95</v>
      </c>
      <c r="E269" s="177">
        <v>10.089</v>
      </c>
      <c r="F269" s="177">
        <v>0</v>
      </c>
      <c r="G269" s="178">
        <f>E269*F269</f>
        <v>0</v>
      </c>
      <c r="H269" s="179">
        <v>1.549E-2</v>
      </c>
      <c r="I269" s="180">
        <f>E269*H269</f>
        <v>0.15627861000000001</v>
      </c>
      <c r="J269" s="179">
        <v>0</v>
      </c>
      <c r="K269" s="180">
        <f>E269*J269</f>
        <v>0</v>
      </c>
      <c r="O269" s="172">
        <v>2</v>
      </c>
      <c r="AA269" s="145">
        <v>1</v>
      </c>
      <c r="AB269" s="145">
        <v>7</v>
      </c>
      <c r="AC269" s="145">
        <v>7</v>
      </c>
      <c r="AZ269" s="145">
        <v>2</v>
      </c>
      <c r="BA269" s="145">
        <f>IF(AZ269=1,G269,0)</f>
        <v>0</v>
      </c>
      <c r="BB269" s="145">
        <f>IF(AZ269=2,G269,0)</f>
        <v>0</v>
      </c>
      <c r="BC269" s="145">
        <f>IF(AZ269=3,G269,0)</f>
        <v>0</v>
      </c>
      <c r="BD269" s="145">
        <f>IF(AZ269=4,G269,0)</f>
        <v>0</v>
      </c>
      <c r="BE269" s="145">
        <f>IF(AZ269=5,G269,0)</f>
        <v>0</v>
      </c>
      <c r="CA269" s="172">
        <v>1</v>
      </c>
      <c r="CB269" s="172">
        <v>7</v>
      </c>
    </row>
    <row r="270" spans="1:80">
      <c r="A270" s="181"/>
      <c r="B270" s="185"/>
      <c r="C270" s="233" t="s">
        <v>408</v>
      </c>
      <c r="D270" s="234"/>
      <c r="E270" s="186">
        <v>1.2854000000000001</v>
      </c>
      <c r="F270" s="187"/>
      <c r="G270" s="188"/>
      <c r="H270" s="189"/>
      <c r="I270" s="183"/>
      <c r="J270" s="190"/>
      <c r="K270" s="183"/>
      <c r="M270" s="212">
        <v>12854</v>
      </c>
      <c r="O270" s="172"/>
    </row>
    <row r="271" spans="1:80">
      <c r="A271" s="181"/>
      <c r="B271" s="185"/>
      <c r="C271" s="233" t="s">
        <v>409</v>
      </c>
      <c r="D271" s="234"/>
      <c r="E271" s="186">
        <v>8.8035999999999994</v>
      </c>
      <c r="F271" s="187"/>
      <c r="G271" s="188"/>
      <c r="H271" s="189"/>
      <c r="I271" s="183"/>
      <c r="J271" s="190"/>
      <c r="K271" s="183"/>
      <c r="M271" s="184" t="s">
        <v>409</v>
      </c>
      <c r="O271" s="172"/>
    </row>
    <row r="272" spans="1:80" ht="22.5">
      <c r="A272" s="173">
        <v>79</v>
      </c>
      <c r="B272" s="174" t="s">
        <v>410</v>
      </c>
      <c r="C272" s="175" t="s">
        <v>411</v>
      </c>
      <c r="D272" s="176" t="s">
        <v>102</v>
      </c>
      <c r="E272" s="177">
        <v>30.6</v>
      </c>
      <c r="F272" s="177">
        <v>0</v>
      </c>
      <c r="G272" s="178">
        <f>E272*F272</f>
        <v>0</v>
      </c>
      <c r="H272" s="179">
        <v>6.4700000000000001E-3</v>
      </c>
      <c r="I272" s="180">
        <f>E272*H272</f>
        <v>0.19798200000000002</v>
      </c>
      <c r="J272" s="179">
        <v>0</v>
      </c>
      <c r="K272" s="180">
        <f>E272*J272</f>
        <v>0</v>
      </c>
      <c r="O272" s="172">
        <v>2</v>
      </c>
      <c r="AA272" s="145">
        <v>1</v>
      </c>
      <c r="AB272" s="145">
        <v>7</v>
      </c>
      <c r="AC272" s="145">
        <v>7</v>
      </c>
      <c r="AZ272" s="145">
        <v>2</v>
      </c>
      <c r="BA272" s="145">
        <f>IF(AZ272=1,G272,0)</f>
        <v>0</v>
      </c>
      <c r="BB272" s="145">
        <f>IF(AZ272=2,G272,0)</f>
        <v>0</v>
      </c>
      <c r="BC272" s="145">
        <f>IF(AZ272=3,G272,0)</f>
        <v>0</v>
      </c>
      <c r="BD272" s="145">
        <f>IF(AZ272=4,G272,0)</f>
        <v>0</v>
      </c>
      <c r="BE272" s="145">
        <f>IF(AZ272=5,G272,0)</f>
        <v>0</v>
      </c>
      <c r="CA272" s="172">
        <v>1</v>
      </c>
      <c r="CB272" s="172">
        <v>7</v>
      </c>
    </row>
    <row r="273" spans="1:80">
      <c r="A273" s="181"/>
      <c r="B273" s="185"/>
      <c r="C273" s="233" t="s">
        <v>412</v>
      </c>
      <c r="D273" s="234"/>
      <c r="E273" s="186">
        <v>30.6</v>
      </c>
      <c r="F273" s="187"/>
      <c r="G273" s="188"/>
      <c r="H273" s="189"/>
      <c r="I273" s="183"/>
      <c r="J273" s="190"/>
      <c r="K273" s="183"/>
      <c r="M273" s="184" t="s">
        <v>412</v>
      </c>
      <c r="O273" s="172"/>
    </row>
    <row r="274" spans="1:80">
      <c r="A274" s="173">
        <v>80</v>
      </c>
      <c r="B274" s="174" t="s">
        <v>413</v>
      </c>
      <c r="C274" s="175" t="s">
        <v>414</v>
      </c>
      <c r="D274" s="176" t="s">
        <v>95</v>
      </c>
      <c r="E274" s="177">
        <v>1.2854000000000001</v>
      </c>
      <c r="F274" s="177">
        <v>0</v>
      </c>
      <c r="G274" s="178">
        <f>E274*F274</f>
        <v>0</v>
      </c>
      <c r="H274" s="179">
        <v>0.5</v>
      </c>
      <c r="I274" s="180">
        <f>E274*H274</f>
        <v>0.64270000000000005</v>
      </c>
      <c r="J274" s="179"/>
      <c r="K274" s="180">
        <f>E274*J274</f>
        <v>0</v>
      </c>
      <c r="O274" s="172">
        <v>2</v>
      </c>
      <c r="AA274" s="145">
        <v>3</v>
      </c>
      <c r="AB274" s="145">
        <v>7</v>
      </c>
      <c r="AC274" s="145">
        <v>60515823</v>
      </c>
      <c r="AZ274" s="145">
        <v>2</v>
      </c>
      <c r="BA274" s="145">
        <f>IF(AZ274=1,G274,0)</f>
        <v>0</v>
      </c>
      <c r="BB274" s="145">
        <f>IF(AZ274=2,G274,0)</f>
        <v>0</v>
      </c>
      <c r="BC274" s="145">
        <f>IF(AZ274=3,G274,0)</f>
        <v>0</v>
      </c>
      <c r="BD274" s="145">
        <f>IF(AZ274=4,G274,0)</f>
        <v>0</v>
      </c>
      <c r="BE274" s="145">
        <f>IF(AZ274=5,G274,0)</f>
        <v>0</v>
      </c>
      <c r="CA274" s="172">
        <v>3</v>
      </c>
      <c r="CB274" s="172">
        <v>7</v>
      </c>
    </row>
    <row r="275" spans="1:80" ht="22.5">
      <c r="A275" s="181"/>
      <c r="B275" s="185"/>
      <c r="C275" s="233" t="s">
        <v>415</v>
      </c>
      <c r="D275" s="234"/>
      <c r="E275" s="186">
        <v>0</v>
      </c>
      <c r="F275" s="187"/>
      <c r="G275" s="188"/>
      <c r="H275" s="189"/>
      <c r="I275" s="183"/>
      <c r="J275" s="190"/>
      <c r="K275" s="183"/>
      <c r="M275" s="184" t="s">
        <v>415</v>
      </c>
      <c r="O275" s="172"/>
    </row>
    <row r="276" spans="1:80">
      <c r="A276" s="181"/>
      <c r="B276" s="185"/>
      <c r="C276" s="233" t="s">
        <v>416</v>
      </c>
      <c r="D276" s="234"/>
      <c r="E276" s="186">
        <v>1.2854000000000001</v>
      </c>
      <c r="F276" s="187"/>
      <c r="G276" s="188"/>
      <c r="H276" s="189"/>
      <c r="I276" s="183"/>
      <c r="J276" s="190"/>
      <c r="K276" s="183"/>
      <c r="M276" s="184" t="s">
        <v>416</v>
      </c>
      <c r="O276" s="172"/>
    </row>
    <row r="277" spans="1:80">
      <c r="A277" s="191"/>
      <c r="B277" s="192" t="s">
        <v>76</v>
      </c>
      <c r="C277" s="193" t="s">
        <v>376</v>
      </c>
      <c r="D277" s="194"/>
      <c r="E277" s="195"/>
      <c r="F277" s="196"/>
      <c r="G277" s="197">
        <f>SUM(G245:G276)</f>
        <v>0</v>
      </c>
      <c r="H277" s="198"/>
      <c r="I277" s="199">
        <f>SUM(I245:I276)</f>
        <v>7.1768354399999996</v>
      </c>
      <c r="J277" s="198"/>
      <c r="K277" s="199">
        <f>SUM(K245:K276)</f>
        <v>0</v>
      </c>
      <c r="O277" s="172">
        <v>4</v>
      </c>
      <c r="BA277" s="200">
        <f>SUM(BA245:BA276)</f>
        <v>0</v>
      </c>
      <c r="BB277" s="200">
        <f>SUM(BB245:BB276)</f>
        <v>0</v>
      </c>
      <c r="BC277" s="200">
        <f>SUM(BC245:BC276)</f>
        <v>0</v>
      </c>
      <c r="BD277" s="200">
        <f>SUM(BD245:BD276)</f>
        <v>0</v>
      </c>
      <c r="BE277" s="200">
        <f>SUM(BE245:BE276)</f>
        <v>0</v>
      </c>
    </row>
    <row r="278" spans="1:80">
      <c r="A278" s="162" t="s">
        <v>74</v>
      </c>
      <c r="B278" s="163" t="s">
        <v>417</v>
      </c>
      <c r="C278" s="164" t="s">
        <v>418</v>
      </c>
      <c r="D278" s="165"/>
      <c r="E278" s="166"/>
      <c r="F278" s="166"/>
      <c r="G278" s="167"/>
      <c r="H278" s="168"/>
      <c r="I278" s="169"/>
      <c r="J278" s="170"/>
      <c r="K278" s="171"/>
      <c r="O278" s="172">
        <v>1</v>
      </c>
    </row>
    <row r="279" spans="1:80" ht="22.5">
      <c r="A279" s="173">
        <v>81</v>
      </c>
      <c r="B279" s="174" t="s">
        <v>420</v>
      </c>
      <c r="C279" s="175" t="s">
        <v>421</v>
      </c>
      <c r="D279" s="176" t="s">
        <v>102</v>
      </c>
      <c r="E279" s="177">
        <v>41.4</v>
      </c>
      <c r="F279" s="177">
        <v>0</v>
      </c>
      <c r="G279" s="178">
        <f>E279*F279</f>
        <v>0</v>
      </c>
      <c r="H279" s="179">
        <v>1.8000000000000001E-4</v>
      </c>
      <c r="I279" s="180">
        <f>E279*H279</f>
        <v>7.4520000000000003E-3</v>
      </c>
      <c r="J279" s="179">
        <v>0</v>
      </c>
      <c r="K279" s="180">
        <f>E279*J279</f>
        <v>0</v>
      </c>
      <c r="O279" s="172">
        <v>2</v>
      </c>
      <c r="AA279" s="145">
        <v>1</v>
      </c>
      <c r="AB279" s="145">
        <v>7</v>
      </c>
      <c r="AC279" s="145">
        <v>7</v>
      </c>
      <c r="AZ279" s="145">
        <v>2</v>
      </c>
      <c r="BA279" s="145">
        <f>IF(AZ279=1,G279,0)</f>
        <v>0</v>
      </c>
      <c r="BB279" s="145">
        <f>IF(AZ279=2,G279,0)</f>
        <v>0</v>
      </c>
      <c r="BC279" s="145">
        <f>IF(AZ279=3,G279,0)</f>
        <v>0</v>
      </c>
      <c r="BD279" s="145">
        <f>IF(AZ279=4,G279,0)</f>
        <v>0</v>
      </c>
      <c r="BE279" s="145">
        <f>IF(AZ279=5,G279,0)</f>
        <v>0</v>
      </c>
      <c r="CA279" s="172">
        <v>1</v>
      </c>
      <c r="CB279" s="172">
        <v>7</v>
      </c>
    </row>
    <row r="280" spans="1:80">
      <c r="A280" s="181"/>
      <c r="B280" s="185"/>
      <c r="C280" s="233" t="s">
        <v>422</v>
      </c>
      <c r="D280" s="234"/>
      <c r="E280" s="186">
        <v>0</v>
      </c>
      <c r="F280" s="187"/>
      <c r="G280" s="188"/>
      <c r="H280" s="189"/>
      <c r="I280" s="183"/>
      <c r="J280" s="190"/>
      <c r="K280" s="183"/>
      <c r="M280" s="184" t="s">
        <v>422</v>
      </c>
      <c r="O280" s="172"/>
    </row>
    <row r="281" spans="1:80">
      <c r="A281" s="181"/>
      <c r="B281" s="185"/>
      <c r="C281" s="233" t="s">
        <v>423</v>
      </c>
      <c r="D281" s="234"/>
      <c r="E281" s="186">
        <v>41.4</v>
      </c>
      <c r="F281" s="187"/>
      <c r="G281" s="188"/>
      <c r="H281" s="189"/>
      <c r="I281" s="183"/>
      <c r="J281" s="190"/>
      <c r="K281" s="183"/>
      <c r="M281" s="184" t="s">
        <v>423</v>
      </c>
      <c r="O281" s="172"/>
    </row>
    <row r="282" spans="1:80">
      <c r="A282" s="173">
        <v>82</v>
      </c>
      <c r="B282" s="174" t="s">
        <v>424</v>
      </c>
      <c r="C282" s="175" t="s">
        <v>425</v>
      </c>
      <c r="D282" s="176" t="s">
        <v>190</v>
      </c>
      <c r="E282" s="177">
        <v>3</v>
      </c>
      <c r="F282" s="177">
        <v>0</v>
      </c>
      <c r="G282" s="178">
        <f>E282*F282</f>
        <v>0</v>
      </c>
      <c r="H282" s="179">
        <v>0</v>
      </c>
      <c r="I282" s="180">
        <f>E282*H282</f>
        <v>0</v>
      </c>
      <c r="J282" s="179">
        <v>0</v>
      </c>
      <c r="K282" s="180">
        <f>E282*J282</f>
        <v>0</v>
      </c>
      <c r="O282" s="172">
        <v>2</v>
      </c>
      <c r="AA282" s="145">
        <v>1</v>
      </c>
      <c r="AB282" s="145">
        <v>7</v>
      </c>
      <c r="AC282" s="145">
        <v>7</v>
      </c>
      <c r="AZ282" s="145">
        <v>2</v>
      </c>
      <c r="BA282" s="145">
        <f>IF(AZ282=1,G282,0)</f>
        <v>0</v>
      </c>
      <c r="BB282" s="145">
        <f>IF(AZ282=2,G282,0)</f>
        <v>0</v>
      </c>
      <c r="BC282" s="145">
        <f>IF(AZ282=3,G282,0)</f>
        <v>0</v>
      </c>
      <c r="BD282" s="145">
        <f>IF(AZ282=4,G282,0)</f>
        <v>0</v>
      </c>
      <c r="BE282" s="145">
        <f>IF(AZ282=5,G282,0)</f>
        <v>0</v>
      </c>
      <c r="CA282" s="172">
        <v>1</v>
      </c>
      <c r="CB282" s="172">
        <v>7</v>
      </c>
    </row>
    <row r="283" spans="1:80">
      <c r="A283" s="181"/>
      <c r="B283" s="185"/>
      <c r="C283" s="233" t="s">
        <v>92</v>
      </c>
      <c r="D283" s="234"/>
      <c r="E283" s="186">
        <v>1</v>
      </c>
      <c r="F283" s="187"/>
      <c r="G283" s="188"/>
      <c r="H283" s="189"/>
      <c r="I283" s="183"/>
      <c r="J283" s="190"/>
      <c r="K283" s="183"/>
      <c r="M283" s="184" t="s">
        <v>92</v>
      </c>
      <c r="O283" s="172"/>
    </row>
    <row r="284" spans="1:80">
      <c r="A284" s="181"/>
      <c r="B284" s="185"/>
      <c r="C284" s="233" t="s">
        <v>191</v>
      </c>
      <c r="D284" s="234"/>
      <c r="E284" s="186">
        <v>1</v>
      </c>
      <c r="F284" s="187"/>
      <c r="G284" s="188"/>
      <c r="H284" s="189"/>
      <c r="I284" s="183"/>
      <c r="J284" s="190"/>
      <c r="K284" s="183"/>
      <c r="M284" s="184" t="s">
        <v>191</v>
      </c>
      <c r="O284" s="172"/>
    </row>
    <row r="285" spans="1:80">
      <c r="A285" s="181"/>
      <c r="B285" s="185"/>
      <c r="C285" s="233" t="s">
        <v>192</v>
      </c>
      <c r="D285" s="234"/>
      <c r="E285" s="186">
        <v>1</v>
      </c>
      <c r="F285" s="187"/>
      <c r="G285" s="188"/>
      <c r="H285" s="189"/>
      <c r="I285" s="183"/>
      <c r="J285" s="190"/>
      <c r="K285" s="183"/>
      <c r="M285" s="184" t="s">
        <v>192</v>
      </c>
      <c r="O285" s="172"/>
    </row>
    <row r="286" spans="1:80">
      <c r="A286" s="173">
        <v>83</v>
      </c>
      <c r="B286" s="174" t="s">
        <v>426</v>
      </c>
      <c r="C286" s="175" t="s">
        <v>427</v>
      </c>
      <c r="D286" s="176" t="s">
        <v>190</v>
      </c>
      <c r="E286" s="177">
        <v>4</v>
      </c>
      <c r="F286" s="177">
        <v>0</v>
      </c>
      <c r="G286" s="178">
        <f>E286*F286</f>
        <v>0</v>
      </c>
      <c r="H286" s="179">
        <v>0</v>
      </c>
      <c r="I286" s="180">
        <f>E286*H286</f>
        <v>0</v>
      </c>
      <c r="J286" s="179">
        <v>0</v>
      </c>
      <c r="K286" s="180">
        <f>E286*J286</f>
        <v>0</v>
      </c>
      <c r="O286" s="172">
        <v>2</v>
      </c>
      <c r="AA286" s="145">
        <v>1</v>
      </c>
      <c r="AB286" s="145">
        <v>7</v>
      </c>
      <c r="AC286" s="145">
        <v>7</v>
      </c>
      <c r="AZ286" s="145">
        <v>2</v>
      </c>
      <c r="BA286" s="145">
        <f>IF(AZ286=1,G286,0)</f>
        <v>0</v>
      </c>
      <c r="BB286" s="145">
        <f>IF(AZ286=2,G286,0)</f>
        <v>0</v>
      </c>
      <c r="BC286" s="145">
        <f>IF(AZ286=3,G286,0)</f>
        <v>0</v>
      </c>
      <c r="BD286" s="145">
        <f>IF(AZ286=4,G286,0)</f>
        <v>0</v>
      </c>
      <c r="BE286" s="145">
        <f>IF(AZ286=5,G286,0)</f>
        <v>0</v>
      </c>
      <c r="CA286" s="172">
        <v>1</v>
      </c>
      <c r="CB286" s="172">
        <v>7</v>
      </c>
    </row>
    <row r="287" spans="1:80">
      <c r="A287" s="181"/>
      <c r="B287" s="185"/>
      <c r="C287" s="233" t="s">
        <v>428</v>
      </c>
      <c r="D287" s="234"/>
      <c r="E287" s="186">
        <v>2</v>
      </c>
      <c r="F287" s="187"/>
      <c r="G287" s="188"/>
      <c r="H287" s="189"/>
      <c r="I287" s="183"/>
      <c r="J287" s="190"/>
      <c r="K287" s="183"/>
      <c r="M287" s="184" t="s">
        <v>428</v>
      </c>
      <c r="O287" s="172"/>
    </row>
    <row r="288" spans="1:80">
      <c r="A288" s="181"/>
      <c r="B288" s="185"/>
      <c r="C288" s="233" t="s">
        <v>429</v>
      </c>
      <c r="D288" s="234"/>
      <c r="E288" s="186">
        <v>1</v>
      </c>
      <c r="F288" s="187"/>
      <c r="G288" s="188"/>
      <c r="H288" s="189"/>
      <c r="I288" s="183"/>
      <c r="J288" s="190"/>
      <c r="K288" s="183"/>
      <c r="M288" s="184" t="s">
        <v>429</v>
      </c>
      <c r="O288" s="172"/>
    </row>
    <row r="289" spans="1:80">
      <c r="A289" s="181"/>
      <c r="B289" s="185"/>
      <c r="C289" s="233" t="s">
        <v>430</v>
      </c>
      <c r="D289" s="234"/>
      <c r="E289" s="186">
        <v>1</v>
      </c>
      <c r="F289" s="187"/>
      <c r="G289" s="188"/>
      <c r="H289" s="189"/>
      <c r="I289" s="183"/>
      <c r="J289" s="190"/>
      <c r="K289" s="183"/>
      <c r="M289" s="184" t="s">
        <v>430</v>
      </c>
      <c r="O289" s="172"/>
    </row>
    <row r="290" spans="1:80">
      <c r="A290" s="173">
        <v>84</v>
      </c>
      <c r="B290" s="174" t="s">
        <v>431</v>
      </c>
      <c r="C290" s="175" t="s">
        <v>432</v>
      </c>
      <c r="D290" s="176" t="s">
        <v>232</v>
      </c>
      <c r="E290" s="177">
        <v>1</v>
      </c>
      <c r="F290" s="177">
        <v>0</v>
      </c>
      <c r="G290" s="178">
        <f>E290*F290</f>
        <v>0</v>
      </c>
      <c r="H290" s="179">
        <v>0</v>
      </c>
      <c r="I290" s="180">
        <f>E290*H290</f>
        <v>0</v>
      </c>
      <c r="J290" s="179">
        <v>0</v>
      </c>
      <c r="K290" s="180">
        <f>E290*J290</f>
        <v>0</v>
      </c>
      <c r="O290" s="172">
        <v>2</v>
      </c>
      <c r="AA290" s="145">
        <v>1</v>
      </c>
      <c r="AB290" s="145">
        <v>7</v>
      </c>
      <c r="AC290" s="145">
        <v>7</v>
      </c>
      <c r="AZ290" s="145">
        <v>2</v>
      </c>
      <c r="BA290" s="145">
        <f>IF(AZ290=1,G290,0)</f>
        <v>0</v>
      </c>
      <c r="BB290" s="145">
        <f>IF(AZ290=2,G290,0)</f>
        <v>0</v>
      </c>
      <c r="BC290" s="145">
        <f>IF(AZ290=3,G290,0)</f>
        <v>0</v>
      </c>
      <c r="BD290" s="145">
        <f>IF(AZ290=4,G290,0)</f>
        <v>0</v>
      </c>
      <c r="BE290" s="145">
        <f>IF(AZ290=5,G290,0)</f>
        <v>0</v>
      </c>
      <c r="CA290" s="172">
        <v>1</v>
      </c>
      <c r="CB290" s="172">
        <v>7</v>
      </c>
    </row>
    <row r="291" spans="1:80" ht="22.5">
      <c r="A291" s="173">
        <v>85</v>
      </c>
      <c r="B291" s="174" t="s">
        <v>433</v>
      </c>
      <c r="C291" s="175" t="s">
        <v>434</v>
      </c>
      <c r="D291" s="176" t="s">
        <v>232</v>
      </c>
      <c r="E291" s="177">
        <v>6</v>
      </c>
      <c r="F291" s="177">
        <v>0</v>
      </c>
      <c r="G291" s="178">
        <f>E291*F291</f>
        <v>0</v>
      </c>
      <c r="H291" s="179">
        <v>0</v>
      </c>
      <c r="I291" s="180">
        <f>E291*H291</f>
        <v>0</v>
      </c>
      <c r="J291" s="179">
        <v>0</v>
      </c>
      <c r="K291" s="180">
        <f>E291*J291</f>
        <v>0</v>
      </c>
      <c r="O291" s="172">
        <v>2</v>
      </c>
      <c r="AA291" s="145">
        <v>1</v>
      </c>
      <c r="AB291" s="145">
        <v>7</v>
      </c>
      <c r="AC291" s="145">
        <v>7</v>
      </c>
      <c r="AZ291" s="145">
        <v>2</v>
      </c>
      <c r="BA291" s="145">
        <f>IF(AZ291=1,G291,0)</f>
        <v>0</v>
      </c>
      <c r="BB291" s="145">
        <f>IF(AZ291=2,G291,0)</f>
        <v>0</v>
      </c>
      <c r="BC291" s="145">
        <f>IF(AZ291=3,G291,0)</f>
        <v>0</v>
      </c>
      <c r="BD291" s="145">
        <f>IF(AZ291=4,G291,0)</f>
        <v>0</v>
      </c>
      <c r="BE291" s="145">
        <f>IF(AZ291=5,G291,0)</f>
        <v>0</v>
      </c>
      <c r="CA291" s="172">
        <v>1</v>
      </c>
      <c r="CB291" s="172">
        <v>7</v>
      </c>
    </row>
    <row r="292" spans="1:80">
      <c r="A292" s="173">
        <v>86</v>
      </c>
      <c r="B292" s="174" t="s">
        <v>435</v>
      </c>
      <c r="C292" s="175" t="s">
        <v>436</v>
      </c>
      <c r="D292" s="176" t="s">
        <v>190</v>
      </c>
      <c r="E292" s="177">
        <v>2</v>
      </c>
      <c r="F292" s="177">
        <v>0</v>
      </c>
      <c r="G292" s="178">
        <f>E292*F292</f>
        <v>0</v>
      </c>
      <c r="H292" s="179">
        <v>1.2999999999999999E-2</v>
      </c>
      <c r="I292" s="180">
        <f>E292*H292</f>
        <v>2.5999999999999999E-2</v>
      </c>
      <c r="J292" s="179"/>
      <c r="K292" s="180">
        <f>E292*J292</f>
        <v>0</v>
      </c>
      <c r="O292" s="172">
        <v>2</v>
      </c>
      <c r="AA292" s="145">
        <v>3</v>
      </c>
      <c r="AB292" s="145">
        <v>7</v>
      </c>
      <c r="AC292" s="145">
        <v>61160101</v>
      </c>
      <c r="AZ292" s="145">
        <v>2</v>
      </c>
      <c r="BA292" s="145">
        <f>IF(AZ292=1,G292,0)</f>
        <v>0</v>
      </c>
      <c r="BB292" s="145">
        <f>IF(AZ292=2,G292,0)</f>
        <v>0</v>
      </c>
      <c r="BC292" s="145">
        <f>IF(AZ292=3,G292,0)</f>
        <v>0</v>
      </c>
      <c r="BD292" s="145">
        <f>IF(AZ292=4,G292,0)</f>
        <v>0</v>
      </c>
      <c r="BE292" s="145">
        <f>IF(AZ292=5,G292,0)</f>
        <v>0</v>
      </c>
      <c r="CA292" s="172">
        <v>3</v>
      </c>
      <c r="CB292" s="172">
        <v>7</v>
      </c>
    </row>
    <row r="293" spans="1:80">
      <c r="A293" s="181"/>
      <c r="B293" s="185"/>
      <c r="C293" s="233" t="s">
        <v>191</v>
      </c>
      <c r="D293" s="234"/>
      <c r="E293" s="186">
        <v>1</v>
      </c>
      <c r="F293" s="187"/>
      <c r="G293" s="188"/>
      <c r="H293" s="189"/>
      <c r="I293" s="183"/>
      <c r="J293" s="190"/>
      <c r="K293" s="183"/>
      <c r="M293" s="184" t="s">
        <v>191</v>
      </c>
      <c r="O293" s="172"/>
    </row>
    <row r="294" spans="1:80">
      <c r="A294" s="181"/>
      <c r="B294" s="185"/>
      <c r="C294" s="233" t="s">
        <v>192</v>
      </c>
      <c r="D294" s="234"/>
      <c r="E294" s="186">
        <v>1</v>
      </c>
      <c r="F294" s="187"/>
      <c r="G294" s="188"/>
      <c r="H294" s="189"/>
      <c r="I294" s="183"/>
      <c r="J294" s="190"/>
      <c r="K294" s="183"/>
      <c r="M294" s="184" t="s">
        <v>192</v>
      </c>
      <c r="O294" s="172"/>
    </row>
    <row r="295" spans="1:80">
      <c r="A295" s="173">
        <v>87</v>
      </c>
      <c r="B295" s="174" t="s">
        <v>437</v>
      </c>
      <c r="C295" s="175" t="s">
        <v>438</v>
      </c>
      <c r="D295" s="176" t="s">
        <v>190</v>
      </c>
      <c r="E295" s="177">
        <v>3</v>
      </c>
      <c r="F295" s="177">
        <v>0</v>
      </c>
      <c r="G295" s="178">
        <f>E295*F295</f>
        <v>0</v>
      </c>
      <c r="H295" s="179">
        <v>1.7000000000000001E-2</v>
      </c>
      <c r="I295" s="180">
        <f>E295*H295</f>
        <v>5.1000000000000004E-2</v>
      </c>
      <c r="J295" s="179"/>
      <c r="K295" s="180">
        <f>E295*J295</f>
        <v>0</v>
      </c>
      <c r="O295" s="172">
        <v>2</v>
      </c>
      <c r="AA295" s="145">
        <v>3</v>
      </c>
      <c r="AB295" s="145">
        <v>7</v>
      </c>
      <c r="AC295" s="145">
        <v>61160104</v>
      </c>
      <c r="AZ295" s="145">
        <v>2</v>
      </c>
      <c r="BA295" s="145">
        <f>IF(AZ295=1,G295,0)</f>
        <v>0</v>
      </c>
      <c r="BB295" s="145">
        <f>IF(AZ295=2,G295,0)</f>
        <v>0</v>
      </c>
      <c r="BC295" s="145">
        <f>IF(AZ295=3,G295,0)</f>
        <v>0</v>
      </c>
      <c r="BD295" s="145">
        <f>IF(AZ295=4,G295,0)</f>
        <v>0</v>
      </c>
      <c r="BE295" s="145">
        <f>IF(AZ295=5,G295,0)</f>
        <v>0</v>
      </c>
      <c r="CA295" s="172">
        <v>3</v>
      </c>
      <c r="CB295" s="172">
        <v>7</v>
      </c>
    </row>
    <row r="296" spans="1:80">
      <c r="A296" s="181"/>
      <c r="B296" s="185"/>
      <c r="C296" s="233" t="s">
        <v>439</v>
      </c>
      <c r="D296" s="234"/>
      <c r="E296" s="186">
        <v>1</v>
      </c>
      <c r="F296" s="187"/>
      <c r="G296" s="188"/>
      <c r="H296" s="189"/>
      <c r="I296" s="183"/>
      <c r="J296" s="190"/>
      <c r="K296" s="183"/>
      <c r="M296" s="184" t="s">
        <v>439</v>
      </c>
      <c r="O296" s="172"/>
    </row>
    <row r="297" spans="1:80">
      <c r="A297" s="181"/>
      <c r="B297" s="185"/>
      <c r="C297" s="233" t="s">
        <v>429</v>
      </c>
      <c r="D297" s="234"/>
      <c r="E297" s="186">
        <v>1</v>
      </c>
      <c r="F297" s="187"/>
      <c r="G297" s="188"/>
      <c r="H297" s="189"/>
      <c r="I297" s="183"/>
      <c r="J297" s="190"/>
      <c r="K297" s="183"/>
      <c r="M297" s="184" t="s">
        <v>429</v>
      </c>
      <c r="O297" s="172"/>
    </row>
    <row r="298" spans="1:80">
      <c r="A298" s="181"/>
      <c r="B298" s="185"/>
      <c r="C298" s="233" t="s">
        <v>430</v>
      </c>
      <c r="D298" s="234"/>
      <c r="E298" s="186">
        <v>1</v>
      </c>
      <c r="F298" s="187"/>
      <c r="G298" s="188"/>
      <c r="H298" s="189"/>
      <c r="I298" s="183"/>
      <c r="J298" s="190"/>
      <c r="K298" s="183"/>
      <c r="M298" s="184" t="s">
        <v>430</v>
      </c>
      <c r="O298" s="172"/>
    </row>
    <row r="299" spans="1:80">
      <c r="A299" s="173">
        <v>88</v>
      </c>
      <c r="B299" s="174" t="s">
        <v>440</v>
      </c>
      <c r="C299" s="175" t="s">
        <v>441</v>
      </c>
      <c r="D299" s="176" t="s">
        <v>190</v>
      </c>
      <c r="E299" s="177">
        <v>1</v>
      </c>
      <c r="F299" s="177">
        <v>0</v>
      </c>
      <c r="G299" s="178">
        <f>E299*F299</f>
        <v>0</v>
      </c>
      <c r="H299" s="179">
        <v>0.02</v>
      </c>
      <c r="I299" s="180">
        <f>E299*H299</f>
        <v>0.02</v>
      </c>
      <c r="J299" s="179"/>
      <c r="K299" s="180">
        <f>E299*J299</f>
        <v>0</v>
      </c>
      <c r="O299" s="172">
        <v>2</v>
      </c>
      <c r="AA299" s="145">
        <v>3</v>
      </c>
      <c r="AB299" s="145">
        <v>7</v>
      </c>
      <c r="AC299" s="145">
        <v>61160603</v>
      </c>
      <c r="AZ299" s="145">
        <v>2</v>
      </c>
      <c r="BA299" s="145">
        <f>IF(AZ299=1,G299,0)</f>
        <v>0</v>
      </c>
      <c r="BB299" s="145">
        <f>IF(AZ299=2,G299,0)</f>
        <v>0</v>
      </c>
      <c r="BC299" s="145">
        <f>IF(AZ299=3,G299,0)</f>
        <v>0</v>
      </c>
      <c r="BD299" s="145">
        <f>IF(AZ299=4,G299,0)</f>
        <v>0</v>
      </c>
      <c r="BE299" s="145">
        <f>IF(AZ299=5,G299,0)</f>
        <v>0</v>
      </c>
      <c r="CA299" s="172">
        <v>3</v>
      </c>
      <c r="CB299" s="172">
        <v>7</v>
      </c>
    </row>
    <row r="300" spans="1:80">
      <c r="A300" s="181"/>
      <c r="B300" s="182"/>
      <c r="C300" s="241" t="s">
        <v>442</v>
      </c>
      <c r="D300" s="242"/>
      <c r="E300" s="242"/>
      <c r="F300" s="242"/>
      <c r="G300" s="243"/>
      <c r="I300" s="183"/>
      <c r="K300" s="183"/>
      <c r="L300" s="184" t="s">
        <v>442</v>
      </c>
      <c r="O300" s="172">
        <v>3</v>
      </c>
    </row>
    <row r="301" spans="1:80">
      <c r="A301" s="181"/>
      <c r="B301" s="185"/>
      <c r="C301" s="233" t="s">
        <v>92</v>
      </c>
      <c r="D301" s="234"/>
      <c r="E301" s="186">
        <v>1</v>
      </c>
      <c r="F301" s="187"/>
      <c r="G301" s="188"/>
      <c r="H301" s="189"/>
      <c r="I301" s="183"/>
      <c r="J301" s="190"/>
      <c r="K301" s="183"/>
      <c r="M301" s="184" t="s">
        <v>92</v>
      </c>
      <c r="O301" s="172"/>
    </row>
    <row r="302" spans="1:80">
      <c r="A302" s="173">
        <v>89</v>
      </c>
      <c r="B302" s="174" t="s">
        <v>443</v>
      </c>
      <c r="C302" s="175" t="s">
        <v>444</v>
      </c>
      <c r="D302" s="176" t="s">
        <v>190</v>
      </c>
      <c r="E302" s="177">
        <v>1</v>
      </c>
      <c r="F302" s="177">
        <v>0</v>
      </c>
      <c r="G302" s="178">
        <f>E302*F302</f>
        <v>0</v>
      </c>
      <c r="H302" s="179">
        <v>2.1999999999999999E-2</v>
      </c>
      <c r="I302" s="180">
        <f>E302*H302</f>
        <v>2.1999999999999999E-2</v>
      </c>
      <c r="J302" s="179"/>
      <c r="K302" s="180">
        <f>E302*J302</f>
        <v>0</v>
      </c>
      <c r="O302" s="172">
        <v>2</v>
      </c>
      <c r="AA302" s="145">
        <v>3</v>
      </c>
      <c r="AB302" s="145">
        <v>7</v>
      </c>
      <c r="AC302" s="145">
        <v>61160604</v>
      </c>
      <c r="AZ302" s="145">
        <v>2</v>
      </c>
      <c r="BA302" s="145">
        <f>IF(AZ302=1,G302,0)</f>
        <v>0</v>
      </c>
      <c r="BB302" s="145">
        <f>IF(AZ302=2,G302,0)</f>
        <v>0</v>
      </c>
      <c r="BC302" s="145">
        <f>IF(AZ302=3,G302,0)</f>
        <v>0</v>
      </c>
      <c r="BD302" s="145">
        <f>IF(AZ302=4,G302,0)</f>
        <v>0</v>
      </c>
      <c r="BE302" s="145">
        <f>IF(AZ302=5,G302,0)</f>
        <v>0</v>
      </c>
      <c r="CA302" s="172">
        <v>3</v>
      </c>
      <c r="CB302" s="172">
        <v>7</v>
      </c>
    </row>
    <row r="303" spans="1:80">
      <c r="A303" s="181"/>
      <c r="B303" s="182"/>
      <c r="C303" s="241" t="s">
        <v>442</v>
      </c>
      <c r="D303" s="242"/>
      <c r="E303" s="242"/>
      <c r="F303" s="242"/>
      <c r="G303" s="243"/>
      <c r="I303" s="183"/>
      <c r="K303" s="183"/>
      <c r="L303" s="184" t="s">
        <v>442</v>
      </c>
      <c r="O303" s="172">
        <v>3</v>
      </c>
    </row>
    <row r="304" spans="1:80">
      <c r="A304" s="181"/>
      <c r="B304" s="185"/>
      <c r="C304" s="233" t="s">
        <v>439</v>
      </c>
      <c r="D304" s="234"/>
      <c r="E304" s="186">
        <v>1</v>
      </c>
      <c r="F304" s="187"/>
      <c r="G304" s="188"/>
      <c r="H304" s="189"/>
      <c r="I304" s="183"/>
      <c r="J304" s="190"/>
      <c r="K304" s="183"/>
      <c r="M304" s="184" t="s">
        <v>439</v>
      </c>
      <c r="O304" s="172"/>
    </row>
    <row r="305" spans="1:80">
      <c r="A305" s="173">
        <v>90</v>
      </c>
      <c r="B305" s="174" t="s">
        <v>445</v>
      </c>
      <c r="C305" s="175" t="s">
        <v>446</v>
      </c>
      <c r="D305" s="176" t="s">
        <v>190</v>
      </c>
      <c r="E305" s="177">
        <v>10</v>
      </c>
      <c r="F305" s="177">
        <v>0</v>
      </c>
      <c r="G305" s="178">
        <f>E305*F305</f>
        <v>0</v>
      </c>
      <c r="H305" s="179">
        <v>4.7999999999999996E-3</v>
      </c>
      <c r="I305" s="180">
        <f>E305*H305</f>
        <v>4.7999999999999994E-2</v>
      </c>
      <c r="J305" s="179"/>
      <c r="K305" s="180">
        <f>E305*J305</f>
        <v>0</v>
      </c>
      <c r="O305" s="172">
        <v>2</v>
      </c>
      <c r="AA305" s="145">
        <v>3</v>
      </c>
      <c r="AB305" s="145">
        <v>7</v>
      </c>
      <c r="AC305" s="145" t="s">
        <v>445</v>
      </c>
      <c r="AZ305" s="145">
        <v>2</v>
      </c>
      <c r="BA305" s="145">
        <f>IF(AZ305=1,G305,0)</f>
        <v>0</v>
      </c>
      <c r="BB305" s="145">
        <f>IF(AZ305=2,G305,0)</f>
        <v>0</v>
      </c>
      <c r="BC305" s="145">
        <f>IF(AZ305=3,G305,0)</f>
        <v>0</v>
      </c>
      <c r="BD305" s="145">
        <f>IF(AZ305=4,G305,0)</f>
        <v>0</v>
      </c>
      <c r="BE305" s="145">
        <f>IF(AZ305=5,G305,0)</f>
        <v>0</v>
      </c>
      <c r="CA305" s="172">
        <v>3</v>
      </c>
      <c r="CB305" s="172">
        <v>7</v>
      </c>
    </row>
    <row r="306" spans="1:80">
      <c r="A306" s="173">
        <v>91</v>
      </c>
      <c r="B306" s="174" t="s">
        <v>447</v>
      </c>
      <c r="C306" s="175" t="s">
        <v>448</v>
      </c>
      <c r="D306" s="176" t="s">
        <v>3</v>
      </c>
      <c r="E306" s="177"/>
      <c r="F306" s="177">
        <v>0</v>
      </c>
      <c r="G306" s="178">
        <f>E306*F306</f>
        <v>0</v>
      </c>
      <c r="H306" s="179">
        <v>0</v>
      </c>
      <c r="I306" s="180">
        <f>E306*H306</f>
        <v>0</v>
      </c>
      <c r="J306" s="179"/>
      <c r="K306" s="180">
        <f>E306*J306</f>
        <v>0</v>
      </c>
      <c r="O306" s="172">
        <v>2</v>
      </c>
      <c r="AA306" s="145">
        <v>7</v>
      </c>
      <c r="AB306" s="145">
        <v>1002</v>
      </c>
      <c r="AC306" s="145">
        <v>5</v>
      </c>
      <c r="AZ306" s="145">
        <v>2</v>
      </c>
      <c r="BA306" s="145">
        <f>IF(AZ306=1,G306,0)</f>
        <v>0</v>
      </c>
      <c r="BB306" s="145">
        <f>IF(AZ306=2,G306,0)</f>
        <v>0</v>
      </c>
      <c r="BC306" s="145">
        <f>IF(AZ306=3,G306,0)</f>
        <v>0</v>
      </c>
      <c r="BD306" s="145">
        <f>IF(AZ306=4,G306,0)</f>
        <v>0</v>
      </c>
      <c r="BE306" s="145">
        <f>IF(AZ306=5,G306,0)</f>
        <v>0</v>
      </c>
      <c r="CA306" s="172">
        <v>7</v>
      </c>
      <c r="CB306" s="172">
        <v>1002</v>
      </c>
    </row>
    <row r="307" spans="1:80">
      <c r="A307" s="191"/>
      <c r="B307" s="192" t="s">
        <v>76</v>
      </c>
      <c r="C307" s="193" t="s">
        <v>419</v>
      </c>
      <c r="D307" s="194"/>
      <c r="E307" s="195"/>
      <c r="F307" s="196"/>
      <c r="G307" s="197">
        <f>SUM(G278:G306)</f>
        <v>0</v>
      </c>
      <c r="H307" s="198"/>
      <c r="I307" s="199">
        <f>SUM(I278:I306)</f>
        <v>0.174452</v>
      </c>
      <c r="J307" s="198"/>
      <c r="K307" s="199">
        <f>SUM(K278:K306)</f>
        <v>0</v>
      </c>
      <c r="O307" s="172">
        <v>4</v>
      </c>
      <c r="BA307" s="200">
        <f>SUM(BA278:BA306)</f>
        <v>0</v>
      </c>
      <c r="BB307" s="200">
        <f>SUM(BB278:BB306)</f>
        <v>0</v>
      </c>
      <c r="BC307" s="200">
        <f>SUM(BC278:BC306)</f>
        <v>0</v>
      </c>
      <c r="BD307" s="200">
        <f>SUM(BD278:BD306)</f>
        <v>0</v>
      </c>
      <c r="BE307" s="200">
        <f>SUM(BE278:BE306)</f>
        <v>0</v>
      </c>
    </row>
    <row r="308" spans="1:80">
      <c r="A308" s="162" t="s">
        <v>74</v>
      </c>
      <c r="B308" s="163" t="s">
        <v>449</v>
      </c>
      <c r="C308" s="164" t="s">
        <v>450</v>
      </c>
      <c r="D308" s="165"/>
      <c r="E308" s="166"/>
      <c r="F308" s="166"/>
      <c r="G308" s="167"/>
      <c r="H308" s="168"/>
      <c r="I308" s="169"/>
      <c r="J308" s="170"/>
      <c r="K308" s="171"/>
      <c r="O308" s="172">
        <v>1</v>
      </c>
    </row>
    <row r="309" spans="1:80">
      <c r="A309" s="173">
        <v>92</v>
      </c>
      <c r="B309" s="174" t="s">
        <v>452</v>
      </c>
      <c r="C309" s="175" t="s">
        <v>453</v>
      </c>
      <c r="D309" s="176" t="s">
        <v>132</v>
      </c>
      <c r="E309" s="177">
        <v>9.1999999999999993</v>
      </c>
      <c r="F309" s="177">
        <v>0</v>
      </c>
      <c r="G309" s="178">
        <f>E309*F309</f>
        <v>0</v>
      </c>
      <c r="H309" s="179">
        <v>0</v>
      </c>
      <c r="I309" s="180">
        <f>E309*H309</f>
        <v>0</v>
      </c>
      <c r="J309" s="179">
        <v>-9.4500000000000001E-3</v>
      </c>
      <c r="K309" s="180">
        <f>E309*J309</f>
        <v>-8.693999999999999E-2</v>
      </c>
      <c r="O309" s="172">
        <v>2</v>
      </c>
      <c r="AA309" s="145">
        <v>1</v>
      </c>
      <c r="AB309" s="145">
        <v>7</v>
      </c>
      <c r="AC309" s="145">
        <v>7</v>
      </c>
      <c r="AZ309" s="145">
        <v>2</v>
      </c>
      <c r="BA309" s="145">
        <f>IF(AZ309=1,G309,0)</f>
        <v>0</v>
      </c>
      <c r="BB309" s="145">
        <f>IF(AZ309=2,G309,0)</f>
        <v>0</v>
      </c>
      <c r="BC309" s="145">
        <f>IF(AZ309=3,G309,0)</f>
        <v>0</v>
      </c>
      <c r="BD309" s="145">
        <f>IF(AZ309=4,G309,0)</f>
        <v>0</v>
      </c>
      <c r="BE309" s="145">
        <f>IF(AZ309=5,G309,0)</f>
        <v>0</v>
      </c>
      <c r="CA309" s="172">
        <v>1</v>
      </c>
      <c r="CB309" s="172">
        <v>7</v>
      </c>
    </row>
    <row r="310" spans="1:80">
      <c r="A310" s="191"/>
      <c r="B310" s="192" t="s">
        <v>76</v>
      </c>
      <c r="C310" s="193" t="s">
        <v>451</v>
      </c>
      <c r="D310" s="194"/>
      <c r="E310" s="195"/>
      <c r="F310" s="196"/>
      <c r="G310" s="197">
        <f>SUM(G308:G309)</f>
        <v>0</v>
      </c>
      <c r="H310" s="198"/>
      <c r="I310" s="199">
        <f>SUM(I308:I309)</f>
        <v>0</v>
      </c>
      <c r="J310" s="198"/>
      <c r="K310" s="199">
        <f>SUM(K308:K309)</f>
        <v>-8.693999999999999E-2</v>
      </c>
      <c r="O310" s="172">
        <v>4</v>
      </c>
      <c r="BA310" s="200">
        <f>SUM(BA308:BA309)</f>
        <v>0</v>
      </c>
      <c r="BB310" s="200">
        <f>SUM(BB308:BB309)</f>
        <v>0</v>
      </c>
      <c r="BC310" s="200">
        <f>SUM(BC308:BC309)</f>
        <v>0</v>
      </c>
      <c r="BD310" s="200">
        <f>SUM(BD308:BD309)</f>
        <v>0</v>
      </c>
      <c r="BE310" s="200">
        <f>SUM(BE308:BE309)</f>
        <v>0</v>
      </c>
    </row>
    <row r="311" spans="1:80">
      <c r="A311" s="162" t="s">
        <v>74</v>
      </c>
      <c r="B311" s="163" t="s">
        <v>454</v>
      </c>
      <c r="C311" s="164" t="s">
        <v>455</v>
      </c>
      <c r="D311" s="165"/>
      <c r="E311" s="166"/>
      <c r="F311" s="166"/>
      <c r="G311" s="167"/>
      <c r="H311" s="168"/>
      <c r="I311" s="169"/>
      <c r="J311" s="170"/>
      <c r="K311" s="171"/>
      <c r="O311" s="172">
        <v>1</v>
      </c>
    </row>
    <row r="312" spans="1:80">
      <c r="A312" s="173">
        <v>93</v>
      </c>
      <c r="B312" s="174" t="s">
        <v>457</v>
      </c>
      <c r="C312" s="175" t="s">
        <v>458</v>
      </c>
      <c r="D312" s="176" t="s">
        <v>190</v>
      </c>
      <c r="E312" s="177">
        <v>1</v>
      </c>
      <c r="F312" s="177">
        <v>0</v>
      </c>
      <c r="G312" s="178">
        <f>E312*F312</f>
        <v>0</v>
      </c>
      <c r="H312" s="179">
        <v>0</v>
      </c>
      <c r="I312" s="180">
        <f>E312*H312</f>
        <v>0</v>
      </c>
      <c r="J312" s="179">
        <v>0</v>
      </c>
      <c r="K312" s="180">
        <f>E312*J312</f>
        <v>0</v>
      </c>
      <c r="O312" s="172">
        <v>2</v>
      </c>
      <c r="AA312" s="145">
        <v>1</v>
      </c>
      <c r="AB312" s="145">
        <v>7</v>
      </c>
      <c r="AC312" s="145">
        <v>7</v>
      </c>
      <c r="AZ312" s="145">
        <v>2</v>
      </c>
      <c r="BA312" s="145">
        <f>IF(AZ312=1,G312,0)</f>
        <v>0</v>
      </c>
      <c r="BB312" s="145">
        <f>IF(AZ312=2,G312,0)</f>
        <v>0</v>
      </c>
      <c r="BC312" s="145">
        <f>IF(AZ312=3,G312,0)</f>
        <v>0</v>
      </c>
      <c r="BD312" s="145">
        <f>IF(AZ312=4,G312,0)</f>
        <v>0</v>
      </c>
      <c r="BE312" s="145">
        <f>IF(AZ312=5,G312,0)</f>
        <v>0</v>
      </c>
      <c r="CA312" s="172">
        <v>1</v>
      </c>
      <c r="CB312" s="172">
        <v>7</v>
      </c>
    </row>
    <row r="313" spans="1:80" ht="22.5">
      <c r="A313" s="173">
        <v>94</v>
      </c>
      <c r="B313" s="174" t="s">
        <v>459</v>
      </c>
      <c r="C313" s="175" t="s">
        <v>460</v>
      </c>
      <c r="D313" s="176" t="s">
        <v>190</v>
      </c>
      <c r="E313" s="177">
        <v>1</v>
      </c>
      <c r="F313" s="177">
        <v>0</v>
      </c>
      <c r="G313" s="178">
        <f>E313*F313</f>
        <v>0</v>
      </c>
      <c r="H313" s="179">
        <v>0</v>
      </c>
      <c r="I313" s="180">
        <f>E313*H313</f>
        <v>0</v>
      </c>
      <c r="J313" s="179">
        <v>0</v>
      </c>
      <c r="K313" s="180">
        <f>E313*J313</f>
        <v>0</v>
      </c>
      <c r="O313" s="172">
        <v>2</v>
      </c>
      <c r="AA313" s="145">
        <v>1</v>
      </c>
      <c r="AB313" s="145">
        <v>7</v>
      </c>
      <c r="AC313" s="145">
        <v>7</v>
      </c>
      <c r="AZ313" s="145">
        <v>2</v>
      </c>
      <c r="BA313" s="145">
        <f>IF(AZ313=1,G313,0)</f>
        <v>0</v>
      </c>
      <c r="BB313" s="145">
        <f>IF(AZ313=2,G313,0)</f>
        <v>0</v>
      </c>
      <c r="BC313" s="145">
        <f>IF(AZ313=3,G313,0)</f>
        <v>0</v>
      </c>
      <c r="BD313" s="145">
        <f>IF(AZ313=4,G313,0)</f>
        <v>0</v>
      </c>
      <c r="BE313" s="145">
        <f>IF(AZ313=5,G313,0)</f>
        <v>0</v>
      </c>
      <c r="CA313" s="172">
        <v>1</v>
      </c>
      <c r="CB313" s="172">
        <v>7</v>
      </c>
    </row>
    <row r="314" spans="1:80" ht="22.5">
      <c r="A314" s="173">
        <v>95</v>
      </c>
      <c r="B314" s="174" t="s">
        <v>461</v>
      </c>
      <c r="C314" s="175" t="s">
        <v>462</v>
      </c>
      <c r="D314" s="176" t="s">
        <v>190</v>
      </c>
      <c r="E314" s="177">
        <v>2</v>
      </c>
      <c r="F314" s="177">
        <v>0</v>
      </c>
      <c r="G314" s="178">
        <f>E314*F314</f>
        <v>0</v>
      </c>
      <c r="H314" s="179">
        <v>0</v>
      </c>
      <c r="I314" s="180">
        <f>E314*H314</f>
        <v>0</v>
      </c>
      <c r="J314" s="179">
        <v>0</v>
      </c>
      <c r="K314" s="180">
        <f>E314*J314</f>
        <v>0</v>
      </c>
      <c r="O314" s="172">
        <v>2</v>
      </c>
      <c r="AA314" s="145">
        <v>1</v>
      </c>
      <c r="AB314" s="145">
        <v>7</v>
      </c>
      <c r="AC314" s="145">
        <v>7</v>
      </c>
      <c r="AZ314" s="145">
        <v>2</v>
      </c>
      <c r="BA314" s="145">
        <f>IF(AZ314=1,G314,0)</f>
        <v>0</v>
      </c>
      <c r="BB314" s="145">
        <f>IF(AZ314=2,G314,0)</f>
        <v>0</v>
      </c>
      <c r="BC314" s="145">
        <f>IF(AZ314=3,G314,0)</f>
        <v>0</v>
      </c>
      <c r="BD314" s="145">
        <f>IF(AZ314=4,G314,0)</f>
        <v>0</v>
      </c>
      <c r="BE314" s="145">
        <f>IF(AZ314=5,G314,0)</f>
        <v>0</v>
      </c>
      <c r="CA314" s="172">
        <v>1</v>
      </c>
      <c r="CB314" s="172">
        <v>7</v>
      </c>
    </row>
    <row r="315" spans="1:80" ht="22.5">
      <c r="A315" s="173">
        <v>96</v>
      </c>
      <c r="B315" s="174" t="s">
        <v>463</v>
      </c>
      <c r="C315" s="175" t="s">
        <v>464</v>
      </c>
      <c r="D315" s="176" t="s">
        <v>190</v>
      </c>
      <c r="E315" s="177">
        <v>2</v>
      </c>
      <c r="F315" s="177">
        <v>0</v>
      </c>
      <c r="G315" s="178">
        <f>E315*F315</f>
        <v>0</v>
      </c>
      <c r="H315" s="179">
        <v>0</v>
      </c>
      <c r="I315" s="180">
        <f>E315*H315</f>
        <v>0</v>
      </c>
      <c r="J315" s="179">
        <v>0</v>
      </c>
      <c r="K315" s="180">
        <f>E315*J315</f>
        <v>0</v>
      </c>
      <c r="O315" s="172">
        <v>2</v>
      </c>
      <c r="AA315" s="145">
        <v>1</v>
      </c>
      <c r="AB315" s="145">
        <v>7</v>
      </c>
      <c r="AC315" s="145">
        <v>7</v>
      </c>
      <c r="AZ315" s="145">
        <v>2</v>
      </c>
      <c r="BA315" s="145">
        <f>IF(AZ315=1,G315,0)</f>
        <v>0</v>
      </c>
      <c r="BB315" s="145">
        <f>IF(AZ315=2,G315,0)</f>
        <v>0</v>
      </c>
      <c r="BC315" s="145">
        <f>IF(AZ315=3,G315,0)</f>
        <v>0</v>
      </c>
      <c r="BD315" s="145">
        <f>IF(AZ315=4,G315,0)</f>
        <v>0</v>
      </c>
      <c r="BE315" s="145">
        <f>IF(AZ315=5,G315,0)</f>
        <v>0</v>
      </c>
      <c r="CA315" s="172">
        <v>1</v>
      </c>
      <c r="CB315" s="172">
        <v>7</v>
      </c>
    </row>
    <row r="316" spans="1:80">
      <c r="A316" s="191"/>
      <c r="B316" s="192" t="s">
        <v>76</v>
      </c>
      <c r="C316" s="193" t="s">
        <v>456</v>
      </c>
      <c r="D316" s="194"/>
      <c r="E316" s="195"/>
      <c r="F316" s="196"/>
      <c r="G316" s="197">
        <f>SUM(G311:G315)</f>
        <v>0</v>
      </c>
      <c r="H316" s="198"/>
      <c r="I316" s="199">
        <f>SUM(I311:I315)</f>
        <v>0</v>
      </c>
      <c r="J316" s="198"/>
      <c r="K316" s="199">
        <f>SUM(K311:K315)</f>
        <v>0</v>
      </c>
      <c r="O316" s="172">
        <v>4</v>
      </c>
      <c r="BA316" s="200">
        <f>SUM(BA311:BA315)</f>
        <v>0</v>
      </c>
      <c r="BB316" s="200">
        <f>SUM(BB311:BB315)</f>
        <v>0</v>
      </c>
      <c r="BC316" s="200">
        <f>SUM(BC311:BC315)</f>
        <v>0</v>
      </c>
      <c r="BD316" s="200">
        <f>SUM(BD311:BD315)</f>
        <v>0</v>
      </c>
      <c r="BE316" s="200">
        <f>SUM(BE311:BE315)</f>
        <v>0</v>
      </c>
    </row>
    <row r="317" spans="1:80">
      <c r="A317" s="162" t="s">
        <v>74</v>
      </c>
      <c r="B317" s="163" t="s">
        <v>465</v>
      </c>
      <c r="C317" s="164" t="s">
        <v>466</v>
      </c>
      <c r="D317" s="165"/>
      <c r="E317" s="166"/>
      <c r="F317" s="166"/>
      <c r="G317" s="167"/>
      <c r="H317" s="168"/>
      <c r="I317" s="169"/>
      <c r="J317" s="170"/>
      <c r="K317" s="171"/>
      <c r="O317" s="172">
        <v>1</v>
      </c>
    </row>
    <row r="318" spans="1:80">
      <c r="A318" s="173">
        <v>97</v>
      </c>
      <c r="B318" s="174" t="s">
        <v>468</v>
      </c>
      <c r="C318" s="175" t="s">
        <v>469</v>
      </c>
      <c r="D318" s="176" t="s">
        <v>132</v>
      </c>
      <c r="E318" s="177">
        <v>15.94</v>
      </c>
      <c r="F318" s="177">
        <v>0</v>
      </c>
      <c r="G318" s="178">
        <f>E318*F318</f>
        <v>0</v>
      </c>
      <c r="H318" s="179">
        <v>2.7999999999999998E-4</v>
      </c>
      <c r="I318" s="180">
        <f>E318*H318</f>
        <v>4.4631999999999996E-3</v>
      </c>
      <c r="J318" s="179">
        <v>0</v>
      </c>
      <c r="K318" s="180">
        <f>E318*J318</f>
        <v>0</v>
      </c>
      <c r="O318" s="172">
        <v>2</v>
      </c>
      <c r="AA318" s="145">
        <v>1</v>
      </c>
      <c r="AB318" s="145">
        <v>7</v>
      </c>
      <c r="AC318" s="145">
        <v>7</v>
      </c>
      <c r="AZ318" s="145">
        <v>2</v>
      </c>
      <c r="BA318" s="145">
        <f>IF(AZ318=1,G318,0)</f>
        <v>0</v>
      </c>
      <c r="BB318" s="145">
        <f>IF(AZ318=2,G318,0)</f>
        <v>0</v>
      </c>
      <c r="BC318" s="145">
        <f>IF(AZ318=3,G318,0)</f>
        <v>0</v>
      </c>
      <c r="BD318" s="145">
        <f>IF(AZ318=4,G318,0)</f>
        <v>0</v>
      </c>
      <c r="BE318" s="145">
        <f>IF(AZ318=5,G318,0)</f>
        <v>0</v>
      </c>
      <c r="CA318" s="172">
        <v>1</v>
      </c>
      <c r="CB318" s="172">
        <v>7</v>
      </c>
    </row>
    <row r="319" spans="1:80">
      <c r="A319" s="181"/>
      <c r="B319" s="185"/>
      <c r="C319" s="233" t="s">
        <v>147</v>
      </c>
      <c r="D319" s="234"/>
      <c r="E319" s="186">
        <v>14.82</v>
      </c>
      <c r="F319" s="187"/>
      <c r="G319" s="188"/>
      <c r="H319" s="189"/>
      <c r="I319" s="183"/>
      <c r="J319" s="190"/>
      <c r="K319" s="183"/>
      <c r="M319" s="184" t="s">
        <v>147</v>
      </c>
      <c r="O319" s="172"/>
    </row>
    <row r="320" spans="1:80">
      <c r="A320" s="181"/>
      <c r="B320" s="185"/>
      <c r="C320" s="233" t="s">
        <v>148</v>
      </c>
      <c r="D320" s="234"/>
      <c r="E320" s="186">
        <v>-4.0999999999999996</v>
      </c>
      <c r="F320" s="187"/>
      <c r="G320" s="188"/>
      <c r="H320" s="189"/>
      <c r="I320" s="183"/>
      <c r="J320" s="190"/>
      <c r="K320" s="183"/>
      <c r="M320" s="184" t="s">
        <v>148</v>
      </c>
      <c r="O320" s="172"/>
    </row>
    <row r="321" spans="1:80">
      <c r="A321" s="181"/>
      <c r="B321" s="185"/>
      <c r="C321" s="233" t="s">
        <v>149</v>
      </c>
      <c r="D321" s="234"/>
      <c r="E321" s="186">
        <v>5.22</v>
      </c>
      <c r="F321" s="187"/>
      <c r="G321" s="188"/>
      <c r="H321" s="189"/>
      <c r="I321" s="183"/>
      <c r="J321" s="190"/>
      <c r="K321" s="183"/>
      <c r="M321" s="184" t="s">
        <v>149</v>
      </c>
      <c r="O321" s="172"/>
    </row>
    <row r="322" spans="1:80">
      <c r="A322" s="173">
        <v>98</v>
      </c>
      <c r="B322" s="174" t="s">
        <v>470</v>
      </c>
      <c r="C322" s="175" t="s">
        <v>471</v>
      </c>
      <c r="D322" s="176" t="s">
        <v>132</v>
      </c>
      <c r="E322" s="177">
        <v>15.94</v>
      </c>
      <c r="F322" s="177">
        <v>0</v>
      </c>
      <c r="G322" s="178">
        <f>E322*F322</f>
        <v>0</v>
      </c>
      <c r="H322" s="179">
        <v>0</v>
      </c>
      <c r="I322" s="180">
        <f>E322*H322</f>
        <v>0</v>
      </c>
      <c r="J322" s="179">
        <v>0</v>
      </c>
      <c r="K322" s="180">
        <f>E322*J322</f>
        <v>0</v>
      </c>
      <c r="O322" s="172">
        <v>2</v>
      </c>
      <c r="AA322" s="145">
        <v>1</v>
      </c>
      <c r="AB322" s="145">
        <v>7</v>
      </c>
      <c r="AC322" s="145">
        <v>7</v>
      </c>
      <c r="AZ322" s="145">
        <v>2</v>
      </c>
      <c r="BA322" s="145">
        <f>IF(AZ322=1,G322,0)</f>
        <v>0</v>
      </c>
      <c r="BB322" s="145">
        <f>IF(AZ322=2,G322,0)</f>
        <v>0</v>
      </c>
      <c r="BC322" s="145">
        <f>IF(AZ322=3,G322,0)</f>
        <v>0</v>
      </c>
      <c r="BD322" s="145">
        <f>IF(AZ322=4,G322,0)</f>
        <v>0</v>
      </c>
      <c r="BE322" s="145">
        <f>IF(AZ322=5,G322,0)</f>
        <v>0</v>
      </c>
      <c r="CA322" s="172">
        <v>1</v>
      </c>
      <c r="CB322" s="172">
        <v>7</v>
      </c>
    </row>
    <row r="323" spans="1:80">
      <c r="A323" s="173">
        <v>99</v>
      </c>
      <c r="B323" s="174" t="s">
        <v>472</v>
      </c>
      <c r="C323" s="175" t="s">
        <v>473</v>
      </c>
      <c r="D323" s="176" t="s">
        <v>132</v>
      </c>
      <c r="E323" s="177">
        <v>15.94</v>
      </c>
      <c r="F323" s="177">
        <v>0</v>
      </c>
      <c r="G323" s="178">
        <f>E323*F323</f>
        <v>0</v>
      </c>
      <c r="H323" s="179">
        <v>4.0000000000000003E-5</v>
      </c>
      <c r="I323" s="180">
        <f>E323*H323</f>
        <v>6.3759999999999999E-4</v>
      </c>
      <c r="J323" s="179">
        <v>0</v>
      </c>
      <c r="K323" s="180">
        <f>E323*J323</f>
        <v>0</v>
      </c>
      <c r="O323" s="172">
        <v>2</v>
      </c>
      <c r="AA323" s="145">
        <v>1</v>
      </c>
      <c r="AB323" s="145">
        <v>7</v>
      </c>
      <c r="AC323" s="145">
        <v>7</v>
      </c>
      <c r="AZ323" s="145">
        <v>2</v>
      </c>
      <c r="BA323" s="145">
        <f>IF(AZ323=1,G323,0)</f>
        <v>0</v>
      </c>
      <c r="BB323" s="145">
        <f>IF(AZ323=2,G323,0)</f>
        <v>0</v>
      </c>
      <c r="BC323" s="145">
        <f>IF(AZ323=3,G323,0)</f>
        <v>0</v>
      </c>
      <c r="BD323" s="145">
        <f>IF(AZ323=4,G323,0)</f>
        <v>0</v>
      </c>
      <c r="BE323" s="145">
        <f>IF(AZ323=5,G323,0)</f>
        <v>0</v>
      </c>
      <c r="CA323" s="172">
        <v>1</v>
      </c>
      <c r="CB323" s="172">
        <v>7</v>
      </c>
    </row>
    <row r="324" spans="1:80">
      <c r="A324" s="181"/>
      <c r="B324" s="185"/>
      <c r="C324" s="233" t="s">
        <v>474</v>
      </c>
      <c r="D324" s="234"/>
      <c r="E324" s="186">
        <v>0</v>
      </c>
      <c r="F324" s="187"/>
      <c r="G324" s="188"/>
      <c r="H324" s="189"/>
      <c r="I324" s="183"/>
      <c r="J324" s="190"/>
      <c r="K324" s="183"/>
      <c r="M324" s="184" t="s">
        <v>474</v>
      </c>
      <c r="O324" s="172"/>
    </row>
    <row r="325" spans="1:80">
      <c r="A325" s="181"/>
      <c r="B325" s="185"/>
      <c r="C325" s="233" t="s">
        <v>147</v>
      </c>
      <c r="D325" s="234"/>
      <c r="E325" s="186">
        <v>14.82</v>
      </c>
      <c r="F325" s="187"/>
      <c r="G325" s="188"/>
      <c r="H325" s="189"/>
      <c r="I325" s="183"/>
      <c r="J325" s="190"/>
      <c r="K325" s="183"/>
      <c r="M325" s="184" t="s">
        <v>147</v>
      </c>
      <c r="O325" s="172"/>
    </row>
    <row r="326" spans="1:80">
      <c r="A326" s="181"/>
      <c r="B326" s="185"/>
      <c r="C326" s="233" t="s">
        <v>148</v>
      </c>
      <c r="D326" s="234"/>
      <c r="E326" s="186">
        <v>-4.0999999999999996</v>
      </c>
      <c r="F326" s="187"/>
      <c r="G326" s="188"/>
      <c r="H326" s="189"/>
      <c r="I326" s="183"/>
      <c r="J326" s="190"/>
      <c r="K326" s="183"/>
      <c r="M326" s="184" t="s">
        <v>148</v>
      </c>
      <c r="O326" s="172"/>
    </row>
    <row r="327" spans="1:80">
      <c r="A327" s="181"/>
      <c r="B327" s="185"/>
      <c r="C327" s="233" t="s">
        <v>149</v>
      </c>
      <c r="D327" s="234"/>
      <c r="E327" s="186">
        <v>5.22</v>
      </c>
      <c r="F327" s="187"/>
      <c r="G327" s="188"/>
      <c r="H327" s="189"/>
      <c r="I327" s="183"/>
      <c r="J327" s="190"/>
      <c r="K327" s="183"/>
      <c r="M327" s="184" t="s">
        <v>149</v>
      </c>
      <c r="O327" s="172"/>
    </row>
    <row r="328" spans="1:80">
      <c r="A328" s="173">
        <v>100</v>
      </c>
      <c r="B328" s="174" t="s">
        <v>475</v>
      </c>
      <c r="C328" s="175" t="s">
        <v>476</v>
      </c>
      <c r="D328" s="176" t="s">
        <v>102</v>
      </c>
      <c r="E328" s="177">
        <v>20.8</v>
      </c>
      <c r="F328" s="177">
        <v>0</v>
      </c>
      <c r="G328" s="178">
        <f>E328*F328</f>
        <v>0</v>
      </c>
      <c r="H328" s="179">
        <v>0</v>
      </c>
      <c r="I328" s="180">
        <f>E328*H328</f>
        <v>0</v>
      </c>
      <c r="J328" s="179">
        <v>0</v>
      </c>
      <c r="K328" s="180">
        <f>E328*J328</f>
        <v>0</v>
      </c>
      <c r="O328" s="172">
        <v>2</v>
      </c>
      <c r="AA328" s="145">
        <v>1</v>
      </c>
      <c r="AB328" s="145">
        <v>7</v>
      </c>
      <c r="AC328" s="145">
        <v>7</v>
      </c>
      <c r="AZ328" s="145">
        <v>2</v>
      </c>
      <c r="BA328" s="145">
        <f>IF(AZ328=1,G328,0)</f>
        <v>0</v>
      </c>
      <c r="BB328" s="145">
        <f>IF(AZ328=2,G328,0)</f>
        <v>0</v>
      </c>
      <c r="BC328" s="145">
        <f>IF(AZ328=3,G328,0)</f>
        <v>0</v>
      </c>
      <c r="BD328" s="145">
        <f>IF(AZ328=4,G328,0)</f>
        <v>0</v>
      </c>
      <c r="BE328" s="145">
        <f>IF(AZ328=5,G328,0)</f>
        <v>0</v>
      </c>
      <c r="CA328" s="172">
        <v>1</v>
      </c>
      <c r="CB328" s="172">
        <v>7</v>
      </c>
    </row>
    <row r="329" spans="1:80">
      <c r="A329" s="181"/>
      <c r="B329" s="185"/>
      <c r="C329" s="233" t="s">
        <v>385</v>
      </c>
      <c r="D329" s="234"/>
      <c r="E329" s="186">
        <v>14.88</v>
      </c>
      <c r="F329" s="187"/>
      <c r="G329" s="188"/>
      <c r="H329" s="189"/>
      <c r="I329" s="183"/>
      <c r="J329" s="190"/>
      <c r="K329" s="183"/>
      <c r="M329" s="184" t="s">
        <v>385</v>
      </c>
      <c r="O329" s="172"/>
    </row>
    <row r="330" spans="1:80">
      <c r="A330" s="181"/>
      <c r="B330" s="185"/>
      <c r="C330" s="233" t="s">
        <v>477</v>
      </c>
      <c r="D330" s="234"/>
      <c r="E330" s="186">
        <v>5.92</v>
      </c>
      <c r="F330" s="187"/>
      <c r="G330" s="188"/>
      <c r="H330" s="189"/>
      <c r="I330" s="183"/>
      <c r="J330" s="190"/>
      <c r="K330" s="183"/>
      <c r="M330" s="184" t="s">
        <v>477</v>
      </c>
      <c r="O330" s="172"/>
    </row>
    <row r="331" spans="1:80">
      <c r="A331" s="173">
        <v>101</v>
      </c>
      <c r="B331" s="174" t="s">
        <v>478</v>
      </c>
      <c r="C331" s="175" t="s">
        <v>479</v>
      </c>
      <c r="D331" s="176" t="s">
        <v>102</v>
      </c>
      <c r="E331" s="177">
        <v>1.7534000000000001</v>
      </c>
      <c r="F331" s="177">
        <v>0</v>
      </c>
      <c r="G331" s="178">
        <f>E331*F331</f>
        <v>0</v>
      </c>
      <c r="H331" s="179">
        <v>1.8120000000000001E-2</v>
      </c>
      <c r="I331" s="180">
        <f>E331*H331</f>
        <v>3.1771608E-2</v>
      </c>
      <c r="J331" s="179"/>
      <c r="K331" s="180">
        <f>E331*J331</f>
        <v>0</v>
      </c>
      <c r="O331" s="172">
        <v>2</v>
      </c>
      <c r="AA331" s="145">
        <v>3</v>
      </c>
      <c r="AB331" s="145">
        <v>7</v>
      </c>
      <c r="AC331" s="145" t="s">
        <v>478</v>
      </c>
      <c r="AZ331" s="145">
        <v>2</v>
      </c>
      <c r="BA331" s="145">
        <f>IF(AZ331=1,G331,0)</f>
        <v>0</v>
      </c>
      <c r="BB331" s="145">
        <f>IF(AZ331=2,G331,0)</f>
        <v>0</v>
      </c>
      <c r="BC331" s="145">
        <f>IF(AZ331=3,G331,0)</f>
        <v>0</v>
      </c>
      <c r="BD331" s="145">
        <f>IF(AZ331=4,G331,0)</f>
        <v>0</v>
      </c>
      <c r="BE331" s="145">
        <f>IF(AZ331=5,G331,0)</f>
        <v>0</v>
      </c>
      <c r="CA331" s="172">
        <v>3</v>
      </c>
      <c r="CB331" s="172">
        <v>7</v>
      </c>
    </row>
    <row r="332" spans="1:80">
      <c r="A332" s="181"/>
      <c r="B332" s="185"/>
      <c r="C332" s="233" t="s">
        <v>480</v>
      </c>
      <c r="D332" s="234"/>
      <c r="E332" s="186">
        <v>1.7534000000000001</v>
      </c>
      <c r="F332" s="187"/>
      <c r="G332" s="188"/>
      <c r="H332" s="189"/>
      <c r="I332" s="183"/>
      <c r="J332" s="190"/>
      <c r="K332" s="183"/>
      <c r="M332" s="184" t="s">
        <v>480</v>
      </c>
      <c r="O332" s="172"/>
    </row>
    <row r="333" spans="1:80">
      <c r="A333" s="173">
        <v>102</v>
      </c>
      <c r="B333" s="174" t="s">
        <v>481</v>
      </c>
      <c r="C333" s="175" t="s">
        <v>482</v>
      </c>
      <c r="D333" s="176" t="s">
        <v>3</v>
      </c>
      <c r="E333" s="177"/>
      <c r="F333" s="177">
        <v>0</v>
      </c>
      <c r="G333" s="178">
        <f>E333*F333</f>
        <v>0</v>
      </c>
      <c r="H333" s="179">
        <v>0</v>
      </c>
      <c r="I333" s="180">
        <f>E333*H333</f>
        <v>0</v>
      </c>
      <c r="J333" s="179"/>
      <c r="K333" s="180">
        <f>E333*J333</f>
        <v>0</v>
      </c>
      <c r="O333" s="172">
        <v>2</v>
      </c>
      <c r="AA333" s="145">
        <v>7</v>
      </c>
      <c r="AB333" s="145">
        <v>1002</v>
      </c>
      <c r="AC333" s="145">
        <v>5</v>
      </c>
      <c r="AZ333" s="145">
        <v>2</v>
      </c>
      <c r="BA333" s="145">
        <f>IF(AZ333=1,G333,0)</f>
        <v>0</v>
      </c>
      <c r="BB333" s="145">
        <f>IF(AZ333=2,G333,0)</f>
        <v>0</v>
      </c>
      <c r="BC333" s="145">
        <f>IF(AZ333=3,G333,0)</f>
        <v>0</v>
      </c>
      <c r="BD333" s="145">
        <f>IF(AZ333=4,G333,0)</f>
        <v>0</v>
      </c>
      <c r="BE333" s="145">
        <f>IF(AZ333=5,G333,0)</f>
        <v>0</v>
      </c>
      <c r="CA333" s="172">
        <v>7</v>
      </c>
      <c r="CB333" s="172">
        <v>1002</v>
      </c>
    </row>
    <row r="334" spans="1:80">
      <c r="A334" s="191"/>
      <c r="B334" s="192" t="s">
        <v>76</v>
      </c>
      <c r="C334" s="193" t="s">
        <v>467</v>
      </c>
      <c r="D334" s="194"/>
      <c r="E334" s="195"/>
      <c r="F334" s="196"/>
      <c r="G334" s="197">
        <f>SUM(G317:G333)</f>
        <v>0</v>
      </c>
      <c r="H334" s="198"/>
      <c r="I334" s="199">
        <f>SUM(I317:I333)</f>
        <v>3.6872408000000002E-2</v>
      </c>
      <c r="J334" s="198"/>
      <c r="K334" s="199">
        <f>SUM(K317:K333)</f>
        <v>0</v>
      </c>
      <c r="O334" s="172">
        <v>4</v>
      </c>
      <c r="BA334" s="200">
        <f>SUM(BA317:BA333)</f>
        <v>0</v>
      </c>
      <c r="BB334" s="200">
        <f>SUM(BB317:BB333)</f>
        <v>0</v>
      </c>
      <c r="BC334" s="200">
        <f>SUM(BC317:BC333)</f>
        <v>0</v>
      </c>
      <c r="BD334" s="200">
        <f>SUM(BD317:BD333)</f>
        <v>0</v>
      </c>
      <c r="BE334" s="200">
        <f>SUM(BE317:BE333)</f>
        <v>0</v>
      </c>
    </row>
    <row r="335" spans="1:80">
      <c r="A335" s="162" t="s">
        <v>74</v>
      </c>
      <c r="B335" s="163" t="s">
        <v>483</v>
      </c>
      <c r="C335" s="164" t="s">
        <v>484</v>
      </c>
      <c r="D335" s="165"/>
      <c r="E335" s="166"/>
      <c r="F335" s="166"/>
      <c r="G335" s="167"/>
      <c r="H335" s="168"/>
      <c r="I335" s="169"/>
      <c r="J335" s="170"/>
      <c r="K335" s="171"/>
      <c r="O335" s="172">
        <v>1</v>
      </c>
    </row>
    <row r="336" spans="1:80">
      <c r="A336" s="173">
        <v>103</v>
      </c>
      <c r="B336" s="174" t="s">
        <v>486</v>
      </c>
      <c r="C336" s="175" t="s">
        <v>487</v>
      </c>
      <c r="D336" s="176" t="s">
        <v>102</v>
      </c>
      <c r="E336" s="177">
        <v>54.185899999999997</v>
      </c>
      <c r="F336" s="177">
        <v>0</v>
      </c>
      <c r="G336" s="178">
        <f>E336*F336</f>
        <v>0</v>
      </c>
      <c r="H336" s="179">
        <v>7.3499999999999998E-3</v>
      </c>
      <c r="I336" s="180">
        <f>E336*H336</f>
        <v>0.39826636499999996</v>
      </c>
      <c r="J336" s="179">
        <v>0</v>
      </c>
      <c r="K336" s="180">
        <f>E336*J336</f>
        <v>0</v>
      </c>
      <c r="O336" s="172">
        <v>2</v>
      </c>
      <c r="AA336" s="145">
        <v>1</v>
      </c>
      <c r="AB336" s="145">
        <v>1</v>
      </c>
      <c r="AC336" s="145">
        <v>1</v>
      </c>
      <c r="AZ336" s="145">
        <v>2</v>
      </c>
      <c r="BA336" s="145">
        <f>IF(AZ336=1,G336,0)</f>
        <v>0</v>
      </c>
      <c r="BB336" s="145">
        <f>IF(AZ336=2,G336,0)</f>
        <v>0</v>
      </c>
      <c r="BC336" s="145">
        <f>IF(AZ336=3,G336,0)</f>
        <v>0</v>
      </c>
      <c r="BD336" s="145">
        <f>IF(AZ336=4,G336,0)</f>
        <v>0</v>
      </c>
      <c r="BE336" s="145">
        <f>IF(AZ336=5,G336,0)</f>
        <v>0</v>
      </c>
      <c r="CA336" s="172">
        <v>1</v>
      </c>
      <c r="CB336" s="172">
        <v>1</v>
      </c>
    </row>
    <row r="337" spans="1:80">
      <c r="A337" s="181"/>
      <c r="B337" s="185"/>
      <c r="C337" s="233" t="s">
        <v>488</v>
      </c>
      <c r="D337" s="234"/>
      <c r="E337" s="186">
        <v>27.198899999999998</v>
      </c>
      <c r="F337" s="187"/>
      <c r="G337" s="188"/>
      <c r="H337" s="189"/>
      <c r="I337" s="183"/>
      <c r="J337" s="190"/>
      <c r="K337" s="183"/>
      <c r="M337" s="184" t="s">
        <v>488</v>
      </c>
      <c r="O337" s="172"/>
    </row>
    <row r="338" spans="1:80">
      <c r="A338" s="181"/>
      <c r="B338" s="185"/>
      <c r="C338" s="233" t="s">
        <v>489</v>
      </c>
      <c r="D338" s="234"/>
      <c r="E338" s="186">
        <v>9.3870000000000005</v>
      </c>
      <c r="F338" s="187"/>
      <c r="G338" s="188"/>
      <c r="H338" s="189"/>
      <c r="I338" s="183"/>
      <c r="J338" s="190"/>
      <c r="K338" s="183"/>
      <c r="M338" s="184" t="s">
        <v>489</v>
      </c>
      <c r="O338" s="172"/>
    </row>
    <row r="339" spans="1:80">
      <c r="A339" s="181"/>
      <c r="B339" s="185"/>
      <c r="C339" s="233" t="s">
        <v>490</v>
      </c>
      <c r="D339" s="234"/>
      <c r="E339" s="186">
        <v>1.508</v>
      </c>
      <c r="F339" s="187"/>
      <c r="G339" s="188"/>
      <c r="H339" s="189"/>
      <c r="I339" s="183"/>
      <c r="J339" s="190"/>
      <c r="K339" s="183"/>
      <c r="M339" s="184" t="s">
        <v>490</v>
      </c>
      <c r="O339" s="172"/>
    </row>
    <row r="340" spans="1:80">
      <c r="A340" s="181"/>
      <c r="B340" s="185"/>
      <c r="C340" s="233" t="s">
        <v>491</v>
      </c>
      <c r="D340" s="234"/>
      <c r="E340" s="186">
        <v>1.508</v>
      </c>
      <c r="F340" s="187"/>
      <c r="G340" s="188"/>
      <c r="H340" s="189"/>
      <c r="I340" s="183"/>
      <c r="J340" s="190"/>
      <c r="K340" s="183"/>
      <c r="M340" s="184" t="s">
        <v>491</v>
      </c>
      <c r="O340" s="172"/>
    </row>
    <row r="341" spans="1:80">
      <c r="A341" s="181"/>
      <c r="B341" s="185"/>
      <c r="C341" s="233" t="s">
        <v>492</v>
      </c>
      <c r="D341" s="234"/>
      <c r="E341" s="186">
        <v>14.584</v>
      </c>
      <c r="F341" s="187"/>
      <c r="G341" s="188"/>
      <c r="H341" s="189"/>
      <c r="I341" s="183"/>
      <c r="J341" s="190"/>
      <c r="K341" s="183"/>
      <c r="M341" s="184" t="s">
        <v>492</v>
      </c>
      <c r="O341" s="172"/>
    </row>
    <row r="342" spans="1:80" ht="22.5">
      <c r="A342" s="173">
        <v>104</v>
      </c>
      <c r="B342" s="174" t="s">
        <v>493</v>
      </c>
      <c r="C342" s="175" t="s">
        <v>494</v>
      </c>
      <c r="D342" s="176" t="s">
        <v>132</v>
      </c>
      <c r="E342" s="177">
        <v>20.407</v>
      </c>
      <c r="F342" s="177">
        <v>0</v>
      </c>
      <c r="G342" s="178">
        <f>E342*F342</f>
        <v>0</v>
      </c>
      <c r="H342" s="179">
        <v>3.0000000000000001E-5</v>
      </c>
      <c r="I342" s="180">
        <f>E342*H342</f>
        <v>6.1220999999999997E-4</v>
      </c>
      <c r="J342" s="179">
        <v>0</v>
      </c>
      <c r="K342" s="180">
        <f>E342*J342</f>
        <v>0</v>
      </c>
      <c r="O342" s="172">
        <v>2</v>
      </c>
      <c r="AA342" s="145">
        <v>1</v>
      </c>
      <c r="AB342" s="145">
        <v>7</v>
      </c>
      <c r="AC342" s="145">
        <v>7</v>
      </c>
      <c r="AZ342" s="145">
        <v>2</v>
      </c>
      <c r="BA342" s="145">
        <f>IF(AZ342=1,G342,0)</f>
        <v>0</v>
      </c>
      <c r="BB342" s="145">
        <f>IF(AZ342=2,G342,0)</f>
        <v>0</v>
      </c>
      <c r="BC342" s="145">
        <f>IF(AZ342=3,G342,0)</f>
        <v>0</v>
      </c>
      <c r="BD342" s="145">
        <f>IF(AZ342=4,G342,0)</f>
        <v>0</v>
      </c>
      <c r="BE342" s="145">
        <f>IF(AZ342=5,G342,0)</f>
        <v>0</v>
      </c>
      <c r="CA342" s="172">
        <v>1</v>
      </c>
      <c r="CB342" s="172">
        <v>7</v>
      </c>
    </row>
    <row r="343" spans="1:80">
      <c r="A343" s="181"/>
      <c r="B343" s="185"/>
      <c r="C343" s="233" t="s">
        <v>495</v>
      </c>
      <c r="D343" s="234"/>
      <c r="E343" s="186">
        <v>20.407</v>
      </c>
      <c r="F343" s="187"/>
      <c r="G343" s="188"/>
      <c r="H343" s="189"/>
      <c r="I343" s="183"/>
      <c r="J343" s="190"/>
      <c r="K343" s="183"/>
      <c r="M343" s="184" t="s">
        <v>495</v>
      </c>
      <c r="O343" s="172"/>
    </row>
    <row r="344" spans="1:80" ht="22.5">
      <c r="A344" s="173">
        <v>105</v>
      </c>
      <c r="B344" s="174" t="s">
        <v>496</v>
      </c>
      <c r="C344" s="175" t="s">
        <v>497</v>
      </c>
      <c r="D344" s="176" t="s">
        <v>102</v>
      </c>
      <c r="E344" s="177">
        <v>58.129300000000001</v>
      </c>
      <c r="F344" s="177">
        <v>0</v>
      </c>
      <c r="G344" s="178">
        <f>E344*F344</f>
        <v>0</v>
      </c>
      <c r="H344" s="179">
        <v>2.5000000000000001E-4</v>
      </c>
      <c r="I344" s="180">
        <f>E344*H344</f>
        <v>1.4532325E-2</v>
      </c>
      <c r="J344" s="179">
        <v>0</v>
      </c>
      <c r="K344" s="180">
        <f>E344*J344</f>
        <v>0</v>
      </c>
      <c r="O344" s="172">
        <v>2</v>
      </c>
      <c r="AA344" s="145">
        <v>1</v>
      </c>
      <c r="AB344" s="145">
        <v>7</v>
      </c>
      <c r="AC344" s="145">
        <v>7</v>
      </c>
      <c r="AZ344" s="145">
        <v>2</v>
      </c>
      <c r="BA344" s="145">
        <f>IF(AZ344=1,G344,0)</f>
        <v>0</v>
      </c>
      <c r="BB344" s="145">
        <f>IF(AZ344=2,G344,0)</f>
        <v>0</v>
      </c>
      <c r="BC344" s="145">
        <f>IF(AZ344=3,G344,0)</f>
        <v>0</v>
      </c>
      <c r="BD344" s="145">
        <f>IF(AZ344=4,G344,0)</f>
        <v>0</v>
      </c>
      <c r="BE344" s="145">
        <f>IF(AZ344=5,G344,0)</f>
        <v>0</v>
      </c>
      <c r="CA344" s="172">
        <v>1</v>
      </c>
      <c r="CB344" s="172">
        <v>7</v>
      </c>
    </row>
    <row r="345" spans="1:80">
      <c r="A345" s="181"/>
      <c r="B345" s="185"/>
      <c r="C345" s="233" t="s">
        <v>498</v>
      </c>
      <c r="D345" s="234"/>
      <c r="E345" s="186">
        <v>0</v>
      </c>
      <c r="F345" s="187"/>
      <c r="G345" s="188"/>
      <c r="H345" s="189"/>
      <c r="I345" s="183"/>
      <c r="J345" s="190"/>
      <c r="K345" s="183"/>
      <c r="M345" s="184" t="s">
        <v>498</v>
      </c>
      <c r="O345" s="172"/>
    </row>
    <row r="346" spans="1:80">
      <c r="A346" s="181"/>
      <c r="B346" s="185"/>
      <c r="C346" s="233" t="s">
        <v>488</v>
      </c>
      <c r="D346" s="234"/>
      <c r="E346" s="186">
        <v>27.198899999999998</v>
      </c>
      <c r="F346" s="187"/>
      <c r="G346" s="188"/>
      <c r="H346" s="189"/>
      <c r="I346" s="183"/>
      <c r="J346" s="190"/>
      <c r="K346" s="183"/>
      <c r="M346" s="184" t="s">
        <v>488</v>
      </c>
      <c r="O346" s="172"/>
    </row>
    <row r="347" spans="1:80">
      <c r="A347" s="181"/>
      <c r="B347" s="185"/>
      <c r="C347" s="233" t="s">
        <v>489</v>
      </c>
      <c r="D347" s="234"/>
      <c r="E347" s="186">
        <v>9.3870000000000005</v>
      </c>
      <c r="F347" s="187"/>
      <c r="G347" s="188"/>
      <c r="H347" s="189"/>
      <c r="I347" s="183"/>
      <c r="J347" s="190"/>
      <c r="K347" s="183"/>
      <c r="M347" s="184" t="s">
        <v>489</v>
      </c>
      <c r="O347" s="172"/>
    </row>
    <row r="348" spans="1:80">
      <c r="A348" s="181"/>
      <c r="B348" s="185"/>
      <c r="C348" s="233" t="s">
        <v>490</v>
      </c>
      <c r="D348" s="234"/>
      <c r="E348" s="186">
        <v>1.508</v>
      </c>
      <c r="F348" s="187"/>
      <c r="G348" s="188"/>
      <c r="H348" s="189"/>
      <c r="I348" s="183"/>
      <c r="J348" s="190"/>
      <c r="K348" s="183"/>
      <c r="M348" s="184" t="s">
        <v>490</v>
      </c>
      <c r="O348" s="172"/>
    </row>
    <row r="349" spans="1:80">
      <c r="A349" s="181"/>
      <c r="B349" s="185"/>
      <c r="C349" s="233" t="s">
        <v>491</v>
      </c>
      <c r="D349" s="234"/>
      <c r="E349" s="186">
        <v>1.508</v>
      </c>
      <c r="F349" s="187"/>
      <c r="G349" s="188"/>
      <c r="H349" s="189"/>
      <c r="I349" s="183"/>
      <c r="J349" s="190"/>
      <c r="K349" s="183"/>
      <c r="M349" s="184" t="s">
        <v>491</v>
      </c>
      <c r="O349" s="172"/>
    </row>
    <row r="350" spans="1:80">
      <c r="A350" s="181"/>
      <c r="B350" s="185"/>
      <c r="C350" s="233" t="s">
        <v>492</v>
      </c>
      <c r="D350" s="234"/>
      <c r="E350" s="186">
        <v>14.584</v>
      </c>
      <c r="F350" s="187"/>
      <c r="G350" s="188"/>
      <c r="H350" s="189"/>
      <c r="I350" s="183"/>
      <c r="J350" s="190"/>
      <c r="K350" s="183"/>
      <c r="M350" s="184" t="s">
        <v>492</v>
      </c>
      <c r="O350" s="172"/>
    </row>
    <row r="351" spans="1:80">
      <c r="A351" s="181"/>
      <c r="B351" s="185"/>
      <c r="C351" s="233" t="s">
        <v>499</v>
      </c>
      <c r="D351" s="234"/>
      <c r="E351" s="186">
        <v>0</v>
      </c>
      <c r="F351" s="187"/>
      <c r="G351" s="188"/>
      <c r="H351" s="189"/>
      <c r="I351" s="183"/>
      <c r="J351" s="190"/>
      <c r="K351" s="183"/>
      <c r="M351" s="184" t="s">
        <v>499</v>
      </c>
      <c r="O351" s="172"/>
    </row>
    <row r="352" spans="1:80">
      <c r="A352" s="181"/>
      <c r="B352" s="185"/>
      <c r="C352" s="233" t="s">
        <v>500</v>
      </c>
      <c r="D352" s="234"/>
      <c r="E352" s="186">
        <v>1.2203999999999999</v>
      </c>
      <c r="F352" s="187"/>
      <c r="G352" s="188"/>
      <c r="H352" s="189"/>
      <c r="I352" s="183"/>
      <c r="J352" s="190"/>
      <c r="K352" s="183"/>
      <c r="M352" s="184" t="s">
        <v>500</v>
      </c>
      <c r="O352" s="172"/>
    </row>
    <row r="353" spans="1:80">
      <c r="A353" s="181"/>
      <c r="B353" s="185"/>
      <c r="C353" s="233" t="s">
        <v>501</v>
      </c>
      <c r="D353" s="234"/>
      <c r="E353" s="186">
        <v>-0.09</v>
      </c>
      <c r="F353" s="187"/>
      <c r="G353" s="188"/>
      <c r="H353" s="189"/>
      <c r="I353" s="183"/>
      <c r="J353" s="190"/>
      <c r="K353" s="183"/>
      <c r="M353" s="184" t="s">
        <v>501</v>
      </c>
      <c r="O353" s="172"/>
    </row>
    <row r="354" spans="1:80">
      <c r="A354" s="181"/>
      <c r="B354" s="185"/>
      <c r="C354" s="233" t="s">
        <v>502</v>
      </c>
      <c r="D354" s="234"/>
      <c r="E354" s="186">
        <v>1.9084000000000001</v>
      </c>
      <c r="F354" s="187"/>
      <c r="G354" s="188"/>
      <c r="H354" s="189"/>
      <c r="I354" s="183"/>
      <c r="J354" s="190"/>
      <c r="K354" s="183"/>
      <c r="M354" s="184" t="s">
        <v>502</v>
      </c>
      <c r="O354" s="172"/>
    </row>
    <row r="355" spans="1:80">
      <c r="A355" s="181"/>
      <c r="B355" s="185"/>
      <c r="C355" s="233" t="s">
        <v>503</v>
      </c>
      <c r="D355" s="234"/>
      <c r="E355" s="186">
        <v>-0.15</v>
      </c>
      <c r="F355" s="187"/>
      <c r="G355" s="188"/>
      <c r="H355" s="189"/>
      <c r="I355" s="183"/>
      <c r="J355" s="190"/>
      <c r="K355" s="183"/>
      <c r="M355" s="184" t="s">
        <v>503</v>
      </c>
      <c r="O355" s="172"/>
    </row>
    <row r="356" spans="1:80">
      <c r="A356" s="181"/>
      <c r="B356" s="185"/>
      <c r="C356" s="233" t="s">
        <v>504</v>
      </c>
      <c r="D356" s="234"/>
      <c r="E356" s="186">
        <v>0.49480000000000002</v>
      </c>
      <c r="F356" s="187"/>
      <c r="G356" s="188"/>
      <c r="H356" s="189"/>
      <c r="I356" s="183"/>
      <c r="J356" s="190"/>
      <c r="K356" s="183"/>
      <c r="M356" s="184" t="s">
        <v>504</v>
      </c>
      <c r="O356" s="172"/>
    </row>
    <row r="357" spans="1:80">
      <c r="A357" s="181"/>
      <c r="B357" s="185"/>
      <c r="C357" s="233" t="s">
        <v>505</v>
      </c>
      <c r="D357" s="234"/>
      <c r="E357" s="186">
        <v>-0.06</v>
      </c>
      <c r="F357" s="187"/>
      <c r="G357" s="188"/>
      <c r="H357" s="189"/>
      <c r="I357" s="183"/>
      <c r="J357" s="190"/>
      <c r="K357" s="183"/>
      <c r="M357" s="184" t="s">
        <v>505</v>
      </c>
      <c r="O357" s="172"/>
    </row>
    <row r="358" spans="1:80">
      <c r="A358" s="181"/>
      <c r="B358" s="185"/>
      <c r="C358" s="233" t="s">
        <v>506</v>
      </c>
      <c r="D358" s="234"/>
      <c r="E358" s="186">
        <v>0.49480000000000002</v>
      </c>
      <c r="F358" s="187"/>
      <c r="G358" s="188"/>
      <c r="H358" s="189"/>
      <c r="I358" s="183"/>
      <c r="J358" s="190"/>
      <c r="K358" s="183"/>
      <c r="M358" s="184" t="s">
        <v>506</v>
      </c>
      <c r="O358" s="172"/>
    </row>
    <row r="359" spans="1:80">
      <c r="A359" s="181"/>
      <c r="B359" s="185"/>
      <c r="C359" s="233" t="s">
        <v>505</v>
      </c>
      <c r="D359" s="234"/>
      <c r="E359" s="186">
        <v>-0.06</v>
      </c>
      <c r="F359" s="187"/>
      <c r="G359" s="188"/>
      <c r="H359" s="189"/>
      <c r="I359" s="183"/>
      <c r="J359" s="190"/>
      <c r="K359" s="183"/>
      <c r="M359" s="184" t="s">
        <v>505</v>
      </c>
      <c r="O359" s="172"/>
    </row>
    <row r="360" spans="1:80">
      <c r="A360" s="181"/>
      <c r="B360" s="185"/>
      <c r="C360" s="233" t="s">
        <v>507</v>
      </c>
      <c r="D360" s="234"/>
      <c r="E360" s="186">
        <v>0.185</v>
      </c>
      <c r="F360" s="187"/>
      <c r="G360" s="188"/>
      <c r="H360" s="189"/>
      <c r="I360" s="183"/>
      <c r="J360" s="190"/>
      <c r="K360" s="183"/>
      <c r="M360" s="184" t="s">
        <v>507</v>
      </c>
      <c r="O360" s="172"/>
    </row>
    <row r="361" spans="1:80">
      <c r="A361" s="173">
        <v>106</v>
      </c>
      <c r="B361" s="174" t="s">
        <v>508</v>
      </c>
      <c r="C361" s="175" t="s">
        <v>509</v>
      </c>
      <c r="D361" s="176" t="s">
        <v>132</v>
      </c>
      <c r="E361" s="177">
        <v>39.433999999999997</v>
      </c>
      <c r="F361" s="177">
        <v>0</v>
      </c>
      <c r="G361" s="178">
        <f>E361*F361</f>
        <v>0</v>
      </c>
      <c r="H361" s="179">
        <v>2.5000000000000001E-4</v>
      </c>
      <c r="I361" s="180">
        <f>E361*H361</f>
        <v>9.8584999999999992E-3</v>
      </c>
      <c r="J361" s="179">
        <v>0</v>
      </c>
      <c r="K361" s="180">
        <f>E361*J361</f>
        <v>0</v>
      </c>
      <c r="O361" s="172">
        <v>2</v>
      </c>
      <c r="AA361" s="145">
        <v>1</v>
      </c>
      <c r="AB361" s="145">
        <v>0</v>
      </c>
      <c r="AC361" s="145">
        <v>0</v>
      </c>
      <c r="AZ361" s="145">
        <v>2</v>
      </c>
      <c r="BA361" s="145">
        <f>IF(AZ361=1,G361,0)</f>
        <v>0</v>
      </c>
      <c r="BB361" s="145">
        <f>IF(AZ361=2,G361,0)</f>
        <v>0</v>
      </c>
      <c r="BC361" s="145">
        <f>IF(AZ361=3,G361,0)</f>
        <v>0</v>
      </c>
      <c r="BD361" s="145">
        <f>IF(AZ361=4,G361,0)</f>
        <v>0</v>
      </c>
      <c r="BE361" s="145">
        <f>IF(AZ361=5,G361,0)</f>
        <v>0</v>
      </c>
      <c r="CA361" s="172">
        <v>1</v>
      </c>
      <c r="CB361" s="172">
        <v>0</v>
      </c>
    </row>
    <row r="362" spans="1:80">
      <c r="A362" s="181"/>
      <c r="B362" s="185"/>
      <c r="C362" s="233" t="s">
        <v>150</v>
      </c>
      <c r="D362" s="234"/>
      <c r="E362" s="186">
        <v>12.204000000000001</v>
      </c>
      <c r="F362" s="187"/>
      <c r="G362" s="188"/>
      <c r="H362" s="189"/>
      <c r="I362" s="183"/>
      <c r="J362" s="190"/>
      <c r="K362" s="183"/>
      <c r="M362" s="184" t="s">
        <v>150</v>
      </c>
      <c r="O362" s="172"/>
    </row>
    <row r="363" spans="1:80">
      <c r="A363" s="181"/>
      <c r="B363" s="185"/>
      <c r="C363" s="233" t="s">
        <v>151</v>
      </c>
      <c r="D363" s="234"/>
      <c r="E363" s="186">
        <v>-0.9</v>
      </c>
      <c r="F363" s="187"/>
      <c r="G363" s="188"/>
      <c r="H363" s="189"/>
      <c r="I363" s="183"/>
      <c r="J363" s="190"/>
      <c r="K363" s="183"/>
      <c r="M363" s="184" t="s">
        <v>151</v>
      </c>
      <c r="O363" s="172"/>
    </row>
    <row r="364" spans="1:80">
      <c r="A364" s="181"/>
      <c r="B364" s="185"/>
      <c r="C364" s="233" t="s">
        <v>510</v>
      </c>
      <c r="D364" s="234"/>
      <c r="E364" s="186">
        <v>19.084</v>
      </c>
      <c r="F364" s="187"/>
      <c r="G364" s="188"/>
      <c r="H364" s="189"/>
      <c r="I364" s="183"/>
      <c r="J364" s="190"/>
      <c r="K364" s="183"/>
      <c r="M364" s="184" t="s">
        <v>510</v>
      </c>
      <c r="O364" s="172"/>
    </row>
    <row r="365" spans="1:80">
      <c r="A365" s="181"/>
      <c r="B365" s="185"/>
      <c r="C365" s="233" t="s">
        <v>511</v>
      </c>
      <c r="D365" s="234"/>
      <c r="E365" s="186">
        <v>-1.5</v>
      </c>
      <c r="F365" s="187"/>
      <c r="G365" s="188"/>
      <c r="H365" s="189"/>
      <c r="I365" s="183"/>
      <c r="J365" s="190"/>
      <c r="K365" s="183"/>
      <c r="M365" s="184" t="s">
        <v>511</v>
      </c>
      <c r="O365" s="172"/>
    </row>
    <row r="366" spans="1:80">
      <c r="A366" s="181"/>
      <c r="B366" s="185"/>
      <c r="C366" s="233" t="s">
        <v>512</v>
      </c>
      <c r="D366" s="234"/>
      <c r="E366" s="186">
        <v>4.9480000000000004</v>
      </c>
      <c r="F366" s="187"/>
      <c r="G366" s="188"/>
      <c r="H366" s="189"/>
      <c r="I366" s="183"/>
      <c r="J366" s="190"/>
      <c r="K366" s="183"/>
      <c r="M366" s="184" t="s">
        <v>512</v>
      </c>
      <c r="O366" s="172"/>
    </row>
    <row r="367" spans="1:80">
      <c r="A367" s="181"/>
      <c r="B367" s="185"/>
      <c r="C367" s="233" t="s">
        <v>513</v>
      </c>
      <c r="D367" s="234"/>
      <c r="E367" s="186">
        <v>-0.6</v>
      </c>
      <c r="F367" s="187"/>
      <c r="G367" s="188"/>
      <c r="H367" s="189"/>
      <c r="I367" s="183"/>
      <c r="J367" s="190"/>
      <c r="K367" s="183"/>
      <c r="M367" s="184" t="s">
        <v>513</v>
      </c>
      <c r="O367" s="172"/>
    </row>
    <row r="368" spans="1:80">
      <c r="A368" s="181"/>
      <c r="B368" s="185"/>
      <c r="C368" s="233" t="s">
        <v>514</v>
      </c>
      <c r="D368" s="234"/>
      <c r="E368" s="186">
        <v>4.9480000000000004</v>
      </c>
      <c r="F368" s="187"/>
      <c r="G368" s="188"/>
      <c r="H368" s="189"/>
      <c r="I368" s="183"/>
      <c r="J368" s="190"/>
      <c r="K368" s="183"/>
      <c r="M368" s="184" t="s">
        <v>514</v>
      </c>
      <c r="O368" s="172"/>
    </row>
    <row r="369" spans="1:80">
      <c r="A369" s="181"/>
      <c r="B369" s="185"/>
      <c r="C369" s="233" t="s">
        <v>513</v>
      </c>
      <c r="D369" s="234"/>
      <c r="E369" s="186">
        <v>-0.6</v>
      </c>
      <c r="F369" s="187"/>
      <c r="G369" s="188"/>
      <c r="H369" s="189"/>
      <c r="I369" s="183"/>
      <c r="J369" s="190"/>
      <c r="K369" s="183"/>
      <c r="M369" s="184" t="s">
        <v>513</v>
      </c>
      <c r="O369" s="172"/>
    </row>
    <row r="370" spans="1:80">
      <c r="A370" s="181"/>
      <c r="B370" s="185"/>
      <c r="C370" s="233" t="s">
        <v>515</v>
      </c>
      <c r="D370" s="234"/>
      <c r="E370" s="186">
        <v>1.85</v>
      </c>
      <c r="F370" s="187"/>
      <c r="G370" s="188"/>
      <c r="H370" s="189"/>
      <c r="I370" s="183"/>
      <c r="J370" s="190"/>
      <c r="K370" s="183"/>
      <c r="M370" s="184" t="s">
        <v>515</v>
      </c>
      <c r="O370" s="172"/>
    </row>
    <row r="371" spans="1:80" ht="22.5">
      <c r="A371" s="173">
        <v>107</v>
      </c>
      <c r="B371" s="174" t="s">
        <v>516</v>
      </c>
      <c r="C371" s="175" t="s">
        <v>517</v>
      </c>
      <c r="D371" s="176" t="s">
        <v>102</v>
      </c>
      <c r="E371" s="177">
        <v>1.65</v>
      </c>
      <c r="F371" s="177">
        <v>0</v>
      </c>
      <c r="G371" s="178">
        <f>E371*F371</f>
        <v>0</v>
      </c>
      <c r="H371" s="179">
        <v>2.5000000000000001E-4</v>
      </c>
      <c r="I371" s="180">
        <f>E371*H371</f>
        <v>4.125E-4</v>
      </c>
      <c r="J371" s="179"/>
      <c r="K371" s="180">
        <f>E371*J371</f>
        <v>0</v>
      </c>
      <c r="O371" s="172">
        <v>2</v>
      </c>
      <c r="AA371" s="145">
        <v>12</v>
      </c>
      <c r="AB371" s="145">
        <v>0</v>
      </c>
      <c r="AC371" s="145">
        <v>132</v>
      </c>
      <c r="AZ371" s="145">
        <v>2</v>
      </c>
      <c r="BA371" s="145">
        <f>IF(AZ371=1,G371,0)</f>
        <v>0</v>
      </c>
      <c r="BB371" s="145">
        <f>IF(AZ371=2,G371,0)</f>
        <v>0</v>
      </c>
      <c r="BC371" s="145">
        <f>IF(AZ371=3,G371,0)</f>
        <v>0</v>
      </c>
      <c r="BD371" s="145">
        <f>IF(AZ371=4,G371,0)</f>
        <v>0</v>
      </c>
      <c r="BE371" s="145">
        <f>IF(AZ371=5,G371,0)</f>
        <v>0</v>
      </c>
      <c r="CA371" s="172">
        <v>12</v>
      </c>
      <c r="CB371" s="172">
        <v>0</v>
      </c>
    </row>
    <row r="372" spans="1:80">
      <c r="A372" s="181"/>
      <c r="B372" s="185"/>
      <c r="C372" s="233" t="s">
        <v>518</v>
      </c>
      <c r="D372" s="234"/>
      <c r="E372" s="186">
        <v>1.65</v>
      </c>
      <c r="F372" s="187"/>
      <c r="G372" s="188"/>
      <c r="H372" s="189"/>
      <c r="I372" s="183"/>
      <c r="J372" s="190"/>
      <c r="K372" s="183"/>
      <c r="M372" s="184" t="s">
        <v>518</v>
      </c>
      <c r="O372" s="172"/>
    </row>
    <row r="373" spans="1:80" ht="22.5">
      <c r="A373" s="173">
        <v>108</v>
      </c>
      <c r="B373" s="174" t="s">
        <v>519</v>
      </c>
      <c r="C373" s="175" t="s">
        <v>520</v>
      </c>
      <c r="D373" s="176" t="s">
        <v>132</v>
      </c>
      <c r="E373" s="177">
        <v>22.447700000000001</v>
      </c>
      <c r="F373" s="177">
        <v>0</v>
      </c>
      <c r="G373" s="178">
        <f>E373*F373</f>
        <v>0</v>
      </c>
      <c r="H373" s="179">
        <v>2.0000000000000001E-4</v>
      </c>
      <c r="I373" s="180">
        <f>E373*H373</f>
        <v>4.4895400000000002E-3</v>
      </c>
      <c r="J373" s="179"/>
      <c r="K373" s="180">
        <f>E373*J373</f>
        <v>0</v>
      </c>
      <c r="O373" s="172">
        <v>2</v>
      </c>
      <c r="AA373" s="145">
        <v>3</v>
      </c>
      <c r="AB373" s="145">
        <v>7</v>
      </c>
      <c r="AC373" s="145">
        <v>28342453</v>
      </c>
      <c r="AZ373" s="145">
        <v>2</v>
      </c>
      <c r="BA373" s="145">
        <f>IF(AZ373=1,G373,0)</f>
        <v>0</v>
      </c>
      <c r="BB373" s="145">
        <f>IF(AZ373=2,G373,0)</f>
        <v>0</v>
      </c>
      <c r="BC373" s="145">
        <f>IF(AZ373=3,G373,0)</f>
        <v>0</v>
      </c>
      <c r="BD373" s="145">
        <f>IF(AZ373=4,G373,0)</f>
        <v>0</v>
      </c>
      <c r="BE373" s="145">
        <f>IF(AZ373=5,G373,0)</f>
        <v>0</v>
      </c>
      <c r="CA373" s="172">
        <v>3</v>
      </c>
      <c r="CB373" s="172">
        <v>7</v>
      </c>
    </row>
    <row r="374" spans="1:80">
      <c r="A374" s="181"/>
      <c r="B374" s="185"/>
      <c r="C374" s="233" t="s">
        <v>521</v>
      </c>
      <c r="D374" s="234"/>
      <c r="E374" s="186">
        <v>22.447700000000001</v>
      </c>
      <c r="F374" s="187"/>
      <c r="G374" s="188"/>
      <c r="H374" s="189"/>
      <c r="I374" s="183"/>
      <c r="J374" s="190"/>
      <c r="K374" s="183"/>
      <c r="M374" s="184" t="s">
        <v>521</v>
      </c>
      <c r="O374" s="172"/>
    </row>
    <row r="375" spans="1:80" ht="22.5">
      <c r="A375" s="173">
        <v>109</v>
      </c>
      <c r="B375" s="174" t="s">
        <v>522</v>
      </c>
      <c r="C375" s="175" t="s">
        <v>523</v>
      </c>
      <c r="D375" s="176" t="s">
        <v>102</v>
      </c>
      <c r="E375" s="177">
        <v>11.668100000000001</v>
      </c>
      <c r="F375" s="177">
        <v>0</v>
      </c>
      <c r="G375" s="178">
        <f>E375*F375</f>
        <v>0</v>
      </c>
      <c r="H375" s="179">
        <v>2.8999999999999998E-3</v>
      </c>
      <c r="I375" s="180">
        <f>E375*H375</f>
        <v>3.3837489999999998E-2</v>
      </c>
      <c r="J375" s="179"/>
      <c r="K375" s="180">
        <f>E375*J375</f>
        <v>0</v>
      </c>
      <c r="O375" s="172">
        <v>2</v>
      </c>
      <c r="AA375" s="145">
        <v>3</v>
      </c>
      <c r="AB375" s="145">
        <v>7</v>
      </c>
      <c r="AC375" s="145">
        <v>28410149</v>
      </c>
      <c r="AZ375" s="145">
        <v>2</v>
      </c>
      <c r="BA375" s="145">
        <f>IF(AZ375=1,G375,0)</f>
        <v>0</v>
      </c>
      <c r="BB375" s="145">
        <f>IF(AZ375=2,G375,0)</f>
        <v>0</v>
      </c>
      <c r="BC375" s="145">
        <f>IF(AZ375=3,G375,0)</f>
        <v>0</v>
      </c>
      <c r="BD375" s="145">
        <f>IF(AZ375=4,G375,0)</f>
        <v>0</v>
      </c>
      <c r="BE375" s="145">
        <f>IF(AZ375=5,G375,0)</f>
        <v>0</v>
      </c>
      <c r="CA375" s="172">
        <v>3</v>
      </c>
      <c r="CB375" s="172">
        <v>7</v>
      </c>
    </row>
    <row r="376" spans="1:80">
      <c r="A376" s="181"/>
      <c r="B376" s="185"/>
      <c r="C376" s="233" t="s">
        <v>524</v>
      </c>
      <c r="D376" s="234"/>
      <c r="E376" s="186">
        <v>11.668100000000001</v>
      </c>
      <c r="F376" s="187"/>
      <c r="G376" s="188"/>
      <c r="H376" s="189"/>
      <c r="I376" s="183"/>
      <c r="J376" s="190"/>
      <c r="K376" s="183"/>
      <c r="M376" s="184" t="s">
        <v>524</v>
      </c>
      <c r="O376" s="172"/>
    </row>
    <row r="377" spans="1:80">
      <c r="A377" s="181"/>
      <c r="B377" s="185"/>
      <c r="C377" s="235" t="s">
        <v>108</v>
      </c>
      <c r="D377" s="234"/>
      <c r="E377" s="211">
        <v>0</v>
      </c>
      <c r="F377" s="187"/>
      <c r="G377" s="188"/>
      <c r="H377" s="189"/>
      <c r="I377" s="183"/>
      <c r="J377" s="190"/>
      <c r="K377" s="183"/>
      <c r="M377" s="184" t="s">
        <v>108</v>
      </c>
      <c r="O377" s="172"/>
    </row>
    <row r="378" spans="1:80">
      <c r="A378" s="181"/>
      <c r="B378" s="185"/>
      <c r="C378" s="235" t="s">
        <v>498</v>
      </c>
      <c r="D378" s="234"/>
      <c r="E378" s="211">
        <v>0</v>
      </c>
      <c r="F378" s="187"/>
      <c r="G378" s="188"/>
      <c r="H378" s="189"/>
      <c r="I378" s="183"/>
      <c r="J378" s="190"/>
      <c r="K378" s="183"/>
      <c r="M378" s="184" t="s">
        <v>498</v>
      </c>
      <c r="O378" s="172"/>
    </row>
    <row r="379" spans="1:80">
      <c r="A379" s="181"/>
      <c r="B379" s="185"/>
      <c r="C379" s="235" t="s">
        <v>489</v>
      </c>
      <c r="D379" s="234"/>
      <c r="E379" s="211">
        <v>9.3870000000000005</v>
      </c>
      <c r="F379" s="187"/>
      <c r="G379" s="188"/>
      <c r="H379" s="189"/>
      <c r="I379" s="183"/>
      <c r="J379" s="190"/>
      <c r="K379" s="183"/>
      <c r="M379" s="184" t="s">
        <v>489</v>
      </c>
      <c r="O379" s="172"/>
    </row>
    <row r="380" spans="1:80">
      <c r="A380" s="181"/>
      <c r="B380" s="185"/>
      <c r="C380" s="235" t="s">
        <v>499</v>
      </c>
      <c r="D380" s="234"/>
      <c r="E380" s="211">
        <v>0</v>
      </c>
      <c r="F380" s="187"/>
      <c r="G380" s="188"/>
      <c r="H380" s="189"/>
      <c r="I380" s="183"/>
      <c r="J380" s="190"/>
      <c r="K380" s="183"/>
      <c r="M380" s="184" t="s">
        <v>499</v>
      </c>
      <c r="O380" s="172"/>
    </row>
    <row r="381" spans="1:80">
      <c r="A381" s="181"/>
      <c r="B381" s="185"/>
      <c r="C381" s="235" t="s">
        <v>500</v>
      </c>
      <c r="D381" s="234"/>
      <c r="E381" s="211">
        <v>1.2203999999999999</v>
      </c>
      <c r="F381" s="187"/>
      <c r="G381" s="188"/>
      <c r="H381" s="189"/>
      <c r="I381" s="183"/>
      <c r="J381" s="190"/>
      <c r="K381" s="183"/>
      <c r="M381" s="184" t="s">
        <v>500</v>
      </c>
      <c r="O381" s="172"/>
    </row>
    <row r="382" spans="1:80">
      <c r="A382" s="181"/>
      <c r="B382" s="185"/>
      <c r="C382" s="235" t="s">
        <v>111</v>
      </c>
      <c r="D382" s="234"/>
      <c r="E382" s="211">
        <v>0</v>
      </c>
      <c r="F382" s="187"/>
      <c r="G382" s="188"/>
      <c r="H382" s="189"/>
      <c r="I382" s="183"/>
      <c r="J382" s="190"/>
      <c r="K382" s="183"/>
      <c r="M382" s="184">
        <v>0</v>
      </c>
      <c r="O382" s="172"/>
    </row>
    <row r="383" spans="1:80">
      <c r="A383" s="181"/>
      <c r="B383" s="185"/>
      <c r="C383" s="235" t="s">
        <v>112</v>
      </c>
      <c r="D383" s="234"/>
      <c r="E383" s="211">
        <v>10.6074</v>
      </c>
      <c r="F383" s="187"/>
      <c r="G383" s="188"/>
      <c r="H383" s="189"/>
      <c r="I383" s="183"/>
      <c r="J383" s="190"/>
      <c r="K383" s="183"/>
      <c r="M383" s="184" t="s">
        <v>112</v>
      </c>
      <c r="O383" s="172"/>
    </row>
    <row r="384" spans="1:80" ht="22.5">
      <c r="A384" s="173">
        <v>110</v>
      </c>
      <c r="B384" s="174" t="s">
        <v>525</v>
      </c>
      <c r="C384" s="175" t="s">
        <v>526</v>
      </c>
      <c r="D384" s="176" t="s">
        <v>102</v>
      </c>
      <c r="E384" s="177">
        <v>22.3553</v>
      </c>
      <c r="F384" s="177">
        <v>0</v>
      </c>
      <c r="G384" s="178">
        <f>E384*F384</f>
        <v>0</v>
      </c>
      <c r="H384" s="179">
        <v>2.8999999999999998E-3</v>
      </c>
      <c r="I384" s="180">
        <f>E384*H384</f>
        <v>6.4830369999999998E-2</v>
      </c>
      <c r="J384" s="179"/>
      <c r="K384" s="180">
        <f>E384*J384</f>
        <v>0</v>
      </c>
      <c r="O384" s="172">
        <v>2</v>
      </c>
      <c r="AA384" s="145">
        <v>3</v>
      </c>
      <c r="AB384" s="145">
        <v>7</v>
      </c>
      <c r="AC384" s="145">
        <v>28410150</v>
      </c>
      <c r="AZ384" s="145">
        <v>2</v>
      </c>
      <c r="BA384" s="145">
        <f>IF(AZ384=1,G384,0)</f>
        <v>0</v>
      </c>
      <c r="BB384" s="145">
        <f>IF(AZ384=2,G384,0)</f>
        <v>0</v>
      </c>
      <c r="BC384" s="145">
        <f>IF(AZ384=3,G384,0)</f>
        <v>0</v>
      </c>
      <c r="BD384" s="145">
        <f>IF(AZ384=4,G384,0)</f>
        <v>0</v>
      </c>
      <c r="BE384" s="145">
        <f>IF(AZ384=5,G384,0)</f>
        <v>0</v>
      </c>
      <c r="CA384" s="172">
        <v>3</v>
      </c>
      <c r="CB384" s="172">
        <v>7</v>
      </c>
    </row>
    <row r="385" spans="1:15">
      <c r="A385" s="181"/>
      <c r="B385" s="185"/>
      <c r="C385" s="233" t="s">
        <v>527</v>
      </c>
      <c r="D385" s="234"/>
      <c r="E385" s="186">
        <v>22.3553</v>
      </c>
      <c r="F385" s="187"/>
      <c r="G385" s="188"/>
      <c r="H385" s="189"/>
      <c r="I385" s="183"/>
      <c r="J385" s="190"/>
      <c r="K385" s="183"/>
      <c r="M385" s="184" t="s">
        <v>527</v>
      </c>
      <c r="O385" s="172"/>
    </row>
    <row r="386" spans="1:15">
      <c r="A386" s="181"/>
      <c r="B386" s="185"/>
      <c r="C386" s="235" t="s">
        <v>108</v>
      </c>
      <c r="D386" s="234"/>
      <c r="E386" s="211">
        <v>0</v>
      </c>
      <c r="F386" s="187"/>
      <c r="G386" s="188"/>
      <c r="H386" s="189"/>
      <c r="I386" s="183"/>
      <c r="J386" s="190"/>
      <c r="K386" s="183"/>
      <c r="M386" s="184" t="s">
        <v>108</v>
      </c>
      <c r="O386" s="172"/>
    </row>
    <row r="387" spans="1:15">
      <c r="A387" s="181"/>
      <c r="B387" s="185"/>
      <c r="C387" s="235" t="s">
        <v>498</v>
      </c>
      <c r="D387" s="234"/>
      <c r="E387" s="211">
        <v>0</v>
      </c>
      <c r="F387" s="187"/>
      <c r="G387" s="188"/>
      <c r="H387" s="189"/>
      <c r="I387" s="183"/>
      <c r="J387" s="190"/>
      <c r="K387" s="183"/>
      <c r="M387" s="184" t="s">
        <v>498</v>
      </c>
      <c r="O387" s="172"/>
    </row>
    <row r="388" spans="1:15">
      <c r="A388" s="181"/>
      <c r="B388" s="185"/>
      <c r="C388" s="235" t="s">
        <v>490</v>
      </c>
      <c r="D388" s="234"/>
      <c r="E388" s="211">
        <v>1.508</v>
      </c>
      <c r="F388" s="187"/>
      <c r="G388" s="188"/>
      <c r="H388" s="189"/>
      <c r="I388" s="183"/>
      <c r="J388" s="190"/>
      <c r="K388" s="183"/>
      <c r="M388" s="184" t="s">
        <v>490</v>
      </c>
      <c r="O388" s="172"/>
    </row>
    <row r="389" spans="1:15">
      <c r="A389" s="181"/>
      <c r="B389" s="185"/>
      <c r="C389" s="235" t="s">
        <v>491</v>
      </c>
      <c r="D389" s="234"/>
      <c r="E389" s="211">
        <v>1.508</v>
      </c>
      <c r="F389" s="187"/>
      <c r="G389" s="188"/>
      <c r="H389" s="189"/>
      <c r="I389" s="183"/>
      <c r="J389" s="190"/>
      <c r="K389" s="183"/>
      <c r="M389" s="184" t="s">
        <v>491</v>
      </c>
      <c r="O389" s="172"/>
    </row>
    <row r="390" spans="1:15">
      <c r="A390" s="181"/>
      <c r="B390" s="185"/>
      <c r="C390" s="235" t="s">
        <v>492</v>
      </c>
      <c r="D390" s="234"/>
      <c r="E390" s="211">
        <v>14.584</v>
      </c>
      <c r="F390" s="187"/>
      <c r="G390" s="188"/>
      <c r="H390" s="189"/>
      <c r="I390" s="183"/>
      <c r="J390" s="190"/>
      <c r="K390" s="183"/>
      <c r="M390" s="184" t="s">
        <v>492</v>
      </c>
      <c r="O390" s="172"/>
    </row>
    <row r="391" spans="1:15">
      <c r="A391" s="181"/>
      <c r="B391" s="185"/>
      <c r="C391" s="235" t="s">
        <v>499</v>
      </c>
      <c r="D391" s="234"/>
      <c r="E391" s="211">
        <v>0</v>
      </c>
      <c r="F391" s="187"/>
      <c r="G391" s="188"/>
      <c r="H391" s="189"/>
      <c r="I391" s="183"/>
      <c r="J391" s="190"/>
      <c r="K391" s="183"/>
      <c r="M391" s="184" t="s">
        <v>499</v>
      </c>
      <c r="O391" s="172"/>
    </row>
    <row r="392" spans="1:15">
      <c r="A392" s="181"/>
      <c r="B392" s="185"/>
      <c r="C392" s="235" t="s">
        <v>501</v>
      </c>
      <c r="D392" s="234"/>
      <c r="E392" s="211">
        <v>-0.09</v>
      </c>
      <c r="F392" s="187"/>
      <c r="G392" s="188"/>
      <c r="H392" s="189"/>
      <c r="I392" s="183"/>
      <c r="J392" s="190"/>
      <c r="K392" s="183"/>
      <c r="M392" s="184" t="s">
        <v>501</v>
      </c>
      <c r="O392" s="172"/>
    </row>
    <row r="393" spans="1:15">
      <c r="A393" s="181"/>
      <c r="B393" s="185"/>
      <c r="C393" s="235" t="s">
        <v>502</v>
      </c>
      <c r="D393" s="234"/>
      <c r="E393" s="211">
        <v>1.9084000000000001</v>
      </c>
      <c r="F393" s="187"/>
      <c r="G393" s="188"/>
      <c r="H393" s="189"/>
      <c r="I393" s="183"/>
      <c r="J393" s="190"/>
      <c r="K393" s="183"/>
      <c r="M393" s="184" t="s">
        <v>502</v>
      </c>
      <c r="O393" s="172"/>
    </row>
    <row r="394" spans="1:15">
      <c r="A394" s="181"/>
      <c r="B394" s="185"/>
      <c r="C394" s="235" t="s">
        <v>503</v>
      </c>
      <c r="D394" s="234"/>
      <c r="E394" s="211">
        <v>-0.15</v>
      </c>
      <c r="F394" s="187"/>
      <c r="G394" s="188"/>
      <c r="H394" s="189"/>
      <c r="I394" s="183"/>
      <c r="J394" s="190"/>
      <c r="K394" s="183"/>
      <c r="M394" s="184" t="s">
        <v>503</v>
      </c>
      <c r="O394" s="172"/>
    </row>
    <row r="395" spans="1:15">
      <c r="A395" s="181"/>
      <c r="B395" s="185"/>
      <c r="C395" s="235" t="s">
        <v>504</v>
      </c>
      <c r="D395" s="234"/>
      <c r="E395" s="211">
        <v>0.49480000000000002</v>
      </c>
      <c r="F395" s="187"/>
      <c r="G395" s="188"/>
      <c r="H395" s="189"/>
      <c r="I395" s="183"/>
      <c r="J395" s="190"/>
      <c r="K395" s="183"/>
      <c r="M395" s="184" t="s">
        <v>504</v>
      </c>
      <c r="O395" s="172"/>
    </row>
    <row r="396" spans="1:15">
      <c r="A396" s="181"/>
      <c r="B396" s="185"/>
      <c r="C396" s="235" t="s">
        <v>505</v>
      </c>
      <c r="D396" s="234"/>
      <c r="E396" s="211">
        <v>-0.06</v>
      </c>
      <c r="F396" s="187"/>
      <c r="G396" s="188"/>
      <c r="H396" s="189"/>
      <c r="I396" s="183"/>
      <c r="J396" s="190"/>
      <c r="K396" s="183"/>
      <c r="M396" s="184" t="s">
        <v>505</v>
      </c>
      <c r="O396" s="172"/>
    </row>
    <row r="397" spans="1:15">
      <c r="A397" s="181"/>
      <c r="B397" s="185"/>
      <c r="C397" s="235" t="s">
        <v>506</v>
      </c>
      <c r="D397" s="234"/>
      <c r="E397" s="211">
        <v>0.49480000000000002</v>
      </c>
      <c r="F397" s="187"/>
      <c r="G397" s="188"/>
      <c r="H397" s="189"/>
      <c r="I397" s="183"/>
      <c r="J397" s="190"/>
      <c r="K397" s="183"/>
      <c r="M397" s="184" t="s">
        <v>506</v>
      </c>
      <c r="O397" s="172"/>
    </row>
    <row r="398" spans="1:15">
      <c r="A398" s="181"/>
      <c r="B398" s="185"/>
      <c r="C398" s="235" t="s">
        <v>505</v>
      </c>
      <c r="D398" s="234"/>
      <c r="E398" s="211">
        <v>-0.06</v>
      </c>
      <c r="F398" s="187"/>
      <c r="G398" s="188"/>
      <c r="H398" s="189"/>
      <c r="I398" s="183"/>
      <c r="J398" s="190"/>
      <c r="K398" s="183"/>
      <c r="M398" s="184" t="s">
        <v>505</v>
      </c>
      <c r="O398" s="172"/>
    </row>
    <row r="399" spans="1:15">
      <c r="A399" s="181"/>
      <c r="B399" s="185"/>
      <c r="C399" s="235" t="s">
        <v>507</v>
      </c>
      <c r="D399" s="234"/>
      <c r="E399" s="211">
        <v>0.185</v>
      </c>
      <c r="F399" s="187"/>
      <c r="G399" s="188"/>
      <c r="H399" s="189"/>
      <c r="I399" s="183"/>
      <c r="J399" s="190"/>
      <c r="K399" s="183"/>
      <c r="M399" s="184" t="s">
        <v>507</v>
      </c>
      <c r="O399" s="172"/>
    </row>
    <row r="400" spans="1:15">
      <c r="A400" s="181"/>
      <c r="B400" s="185"/>
      <c r="C400" s="235" t="s">
        <v>111</v>
      </c>
      <c r="D400" s="234"/>
      <c r="E400" s="211">
        <v>0</v>
      </c>
      <c r="F400" s="187"/>
      <c r="G400" s="188"/>
      <c r="H400" s="189"/>
      <c r="I400" s="183"/>
      <c r="J400" s="190"/>
      <c r="K400" s="183"/>
      <c r="M400" s="184">
        <v>0</v>
      </c>
      <c r="O400" s="172"/>
    </row>
    <row r="401" spans="1:80">
      <c r="A401" s="181"/>
      <c r="B401" s="185"/>
      <c r="C401" s="235" t="s">
        <v>112</v>
      </c>
      <c r="D401" s="234"/>
      <c r="E401" s="211">
        <v>20.323000000000008</v>
      </c>
      <c r="F401" s="187"/>
      <c r="G401" s="188"/>
      <c r="H401" s="189"/>
      <c r="I401" s="183"/>
      <c r="J401" s="190"/>
      <c r="K401" s="183"/>
      <c r="M401" s="184" t="s">
        <v>112</v>
      </c>
      <c r="O401" s="172"/>
    </row>
    <row r="402" spans="1:80">
      <c r="A402" s="173">
        <v>111</v>
      </c>
      <c r="B402" s="174" t="s">
        <v>528</v>
      </c>
      <c r="C402" s="175" t="s">
        <v>529</v>
      </c>
      <c r="D402" s="176" t="s">
        <v>102</v>
      </c>
      <c r="E402" s="177">
        <v>31.733799999999999</v>
      </c>
      <c r="F402" s="177">
        <v>0</v>
      </c>
      <c r="G402" s="178">
        <f>E402*F402</f>
        <v>0</v>
      </c>
      <c r="H402" s="179">
        <v>3.8E-3</v>
      </c>
      <c r="I402" s="180">
        <f>E402*H402</f>
        <v>0.12058843999999999</v>
      </c>
      <c r="J402" s="179"/>
      <c r="K402" s="180">
        <f>E402*J402</f>
        <v>0</v>
      </c>
      <c r="O402" s="172">
        <v>2</v>
      </c>
      <c r="AA402" s="145">
        <v>3</v>
      </c>
      <c r="AB402" s="145">
        <v>7</v>
      </c>
      <c r="AC402" s="145">
        <v>28410152</v>
      </c>
      <c r="AZ402" s="145">
        <v>2</v>
      </c>
      <c r="BA402" s="145">
        <f>IF(AZ402=1,G402,0)</f>
        <v>0</v>
      </c>
      <c r="BB402" s="145">
        <f>IF(AZ402=2,G402,0)</f>
        <v>0</v>
      </c>
      <c r="BC402" s="145">
        <f>IF(AZ402=3,G402,0)</f>
        <v>0</v>
      </c>
      <c r="BD402" s="145">
        <f>IF(AZ402=4,G402,0)</f>
        <v>0</v>
      </c>
      <c r="BE402" s="145">
        <f>IF(AZ402=5,G402,0)</f>
        <v>0</v>
      </c>
      <c r="CA402" s="172">
        <v>3</v>
      </c>
      <c r="CB402" s="172">
        <v>7</v>
      </c>
    </row>
    <row r="403" spans="1:80">
      <c r="A403" s="181"/>
      <c r="B403" s="185"/>
      <c r="C403" s="233" t="s">
        <v>530</v>
      </c>
      <c r="D403" s="234"/>
      <c r="E403" s="186">
        <v>31.733799999999999</v>
      </c>
      <c r="F403" s="187"/>
      <c r="G403" s="188"/>
      <c r="H403" s="189"/>
      <c r="I403" s="183"/>
      <c r="J403" s="190"/>
      <c r="K403" s="183"/>
      <c r="M403" s="184" t="s">
        <v>530</v>
      </c>
      <c r="O403" s="172"/>
    </row>
    <row r="404" spans="1:80">
      <c r="A404" s="181"/>
      <c r="B404" s="185"/>
      <c r="C404" s="235" t="s">
        <v>108</v>
      </c>
      <c r="D404" s="234"/>
      <c r="E404" s="211">
        <v>0</v>
      </c>
      <c r="F404" s="187"/>
      <c r="G404" s="188"/>
      <c r="H404" s="189"/>
      <c r="I404" s="183"/>
      <c r="J404" s="190"/>
      <c r="K404" s="183"/>
      <c r="M404" s="184" t="s">
        <v>108</v>
      </c>
      <c r="O404" s="172"/>
    </row>
    <row r="405" spans="1:80">
      <c r="A405" s="181"/>
      <c r="B405" s="185"/>
      <c r="C405" s="235" t="s">
        <v>488</v>
      </c>
      <c r="D405" s="234"/>
      <c r="E405" s="211">
        <v>27.198899999999998</v>
      </c>
      <c r="F405" s="187"/>
      <c r="G405" s="188"/>
      <c r="H405" s="189"/>
      <c r="I405" s="183"/>
      <c r="J405" s="190"/>
      <c r="K405" s="183"/>
      <c r="M405" s="184" t="s">
        <v>488</v>
      </c>
      <c r="O405" s="172"/>
    </row>
    <row r="406" spans="1:80">
      <c r="A406" s="181"/>
      <c r="B406" s="185"/>
      <c r="C406" s="235" t="s">
        <v>518</v>
      </c>
      <c r="D406" s="234"/>
      <c r="E406" s="211">
        <v>1.65</v>
      </c>
      <c r="F406" s="187"/>
      <c r="G406" s="188"/>
      <c r="H406" s="189"/>
      <c r="I406" s="183"/>
      <c r="J406" s="190"/>
      <c r="K406" s="183"/>
      <c r="M406" s="184" t="s">
        <v>518</v>
      </c>
      <c r="O406" s="172"/>
    </row>
    <row r="407" spans="1:80">
      <c r="A407" s="181"/>
      <c r="B407" s="185"/>
      <c r="C407" s="235" t="s">
        <v>111</v>
      </c>
      <c r="D407" s="234"/>
      <c r="E407" s="211">
        <v>0</v>
      </c>
      <c r="F407" s="187"/>
      <c r="G407" s="188"/>
      <c r="H407" s="189"/>
      <c r="I407" s="183"/>
      <c r="J407" s="190"/>
      <c r="K407" s="183"/>
      <c r="M407" s="184">
        <v>0</v>
      </c>
      <c r="O407" s="172"/>
    </row>
    <row r="408" spans="1:80">
      <c r="A408" s="181"/>
      <c r="B408" s="185"/>
      <c r="C408" s="235" t="s">
        <v>112</v>
      </c>
      <c r="D408" s="234"/>
      <c r="E408" s="211">
        <v>28.848899999999997</v>
      </c>
      <c r="F408" s="187"/>
      <c r="G408" s="188"/>
      <c r="H408" s="189"/>
      <c r="I408" s="183"/>
      <c r="J408" s="190"/>
      <c r="K408" s="183"/>
      <c r="M408" s="184" t="s">
        <v>112</v>
      </c>
      <c r="O408" s="172"/>
    </row>
    <row r="409" spans="1:80">
      <c r="A409" s="191"/>
      <c r="B409" s="192" t="s">
        <v>76</v>
      </c>
      <c r="C409" s="193" t="s">
        <v>485</v>
      </c>
      <c r="D409" s="194"/>
      <c r="E409" s="195"/>
      <c r="F409" s="196"/>
      <c r="G409" s="197">
        <f>SUM(G335:G408)</f>
        <v>0</v>
      </c>
      <c r="H409" s="198"/>
      <c r="I409" s="199">
        <f>SUM(I335:I408)</f>
        <v>0.64742774000000003</v>
      </c>
      <c r="J409" s="198"/>
      <c r="K409" s="199">
        <f>SUM(K335:K408)</f>
        <v>0</v>
      </c>
      <c r="O409" s="172">
        <v>4</v>
      </c>
      <c r="BA409" s="200">
        <f>SUM(BA335:BA408)</f>
        <v>0</v>
      </c>
      <c r="BB409" s="200">
        <f>SUM(BB335:BB408)</f>
        <v>0</v>
      </c>
      <c r="BC409" s="200">
        <f>SUM(BC335:BC408)</f>
        <v>0</v>
      </c>
      <c r="BD409" s="200">
        <f>SUM(BD335:BD408)</f>
        <v>0</v>
      </c>
      <c r="BE409" s="200">
        <f>SUM(BE335:BE408)</f>
        <v>0</v>
      </c>
    </row>
    <row r="410" spans="1:80">
      <c r="A410" s="162" t="s">
        <v>74</v>
      </c>
      <c r="B410" s="163" t="s">
        <v>531</v>
      </c>
      <c r="C410" s="164" t="s">
        <v>532</v>
      </c>
      <c r="D410" s="165"/>
      <c r="E410" s="166"/>
      <c r="F410" s="166"/>
      <c r="G410" s="167"/>
      <c r="H410" s="168"/>
      <c r="I410" s="169"/>
      <c r="J410" s="170"/>
      <c r="K410" s="171"/>
      <c r="O410" s="172">
        <v>1</v>
      </c>
    </row>
    <row r="411" spans="1:80">
      <c r="A411" s="173">
        <v>112</v>
      </c>
      <c r="B411" s="174" t="s">
        <v>534</v>
      </c>
      <c r="C411" s="175" t="s">
        <v>535</v>
      </c>
      <c r="D411" s="176" t="s">
        <v>102</v>
      </c>
      <c r="E411" s="177">
        <v>51.153799999999997</v>
      </c>
      <c r="F411" s="177">
        <v>0</v>
      </c>
      <c r="G411" s="178">
        <f>E411*F411</f>
        <v>0</v>
      </c>
      <c r="H411" s="179">
        <v>2.1000000000000001E-4</v>
      </c>
      <c r="I411" s="180">
        <f>E411*H411</f>
        <v>1.0742297999999999E-2</v>
      </c>
      <c r="J411" s="179">
        <v>0</v>
      </c>
      <c r="K411" s="180">
        <f>E411*J411</f>
        <v>0</v>
      </c>
      <c r="O411" s="172">
        <v>2</v>
      </c>
      <c r="AA411" s="145">
        <v>1</v>
      </c>
      <c r="AB411" s="145">
        <v>7</v>
      </c>
      <c r="AC411" s="145">
        <v>7</v>
      </c>
      <c r="AZ411" s="145">
        <v>2</v>
      </c>
      <c r="BA411" s="145">
        <f>IF(AZ411=1,G411,0)</f>
        <v>0</v>
      </c>
      <c r="BB411" s="145">
        <f>IF(AZ411=2,G411,0)</f>
        <v>0</v>
      </c>
      <c r="BC411" s="145">
        <f>IF(AZ411=3,G411,0)</f>
        <v>0</v>
      </c>
      <c r="BD411" s="145">
        <f>IF(AZ411=4,G411,0)</f>
        <v>0</v>
      </c>
      <c r="BE411" s="145">
        <f>IF(AZ411=5,G411,0)</f>
        <v>0</v>
      </c>
      <c r="CA411" s="172">
        <v>1</v>
      </c>
      <c r="CB411" s="172">
        <v>7</v>
      </c>
    </row>
    <row r="412" spans="1:80">
      <c r="A412" s="181"/>
      <c r="B412" s="185"/>
      <c r="C412" s="233" t="s">
        <v>536</v>
      </c>
      <c r="D412" s="234"/>
      <c r="E412" s="186">
        <v>34.618000000000002</v>
      </c>
      <c r="F412" s="187"/>
      <c r="G412" s="188"/>
      <c r="H412" s="189"/>
      <c r="I412" s="183"/>
      <c r="J412" s="190"/>
      <c r="K412" s="183"/>
      <c r="M412" s="184" t="s">
        <v>536</v>
      </c>
      <c r="O412" s="172"/>
    </row>
    <row r="413" spans="1:80">
      <c r="A413" s="181"/>
      <c r="B413" s="185"/>
      <c r="C413" s="233" t="s">
        <v>537</v>
      </c>
      <c r="D413" s="234"/>
      <c r="E413" s="186">
        <v>-3</v>
      </c>
      <c r="F413" s="187"/>
      <c r="G413" s="188"/>
      <c r="H413" s="189"/>
      <c r="I413" s="183"/>
      <c r="J413" s="190"/>
      <c r="K413" s="183"/>
      <c r="M413" s="184" t="s">
        <v>537</v>
      </c>
      <c r="O413" s="172"/>
    </row>
    <row r="414" spans="1:80">
      <c r="A414" s="181"/>
      <c r="B414" s="185"/>
      <c r="C414" s="233" t="s">
        <v>538</v>
      </c>
      <c r="D414" s="234"/>
      <c r="E414" s="186">
        <v>7.9168000000000003</v>
      </c>
      <c r="F414" s="187"/>
      <c r="G414" s="188"/>
      <c r="H414" s="189"/>
      <c r="I414" s="183"/>
      <c r="J414" s="190"/>
      <c r="K414" s="183"/>
      <c r="M414" s="184" t="s">
        <v>538</v>
      </c>
      <c r="O414" s="172"/>
    </row>
    <row r="415" spans="1:80">
      <c r="A415" s="181"/>
      <c r="B415" s="185"/>
      <c r="C415" s="233" t="s">
        <v>539</v>
      </c>
      <c r="D415" s="234"/>
      <c r="E415" s="186">
        <v>-0.96</v>
      </c>
      <c r="F415" s="187"/>
      <c r="G415" s="188"/>
      <c r="H415" s="189"/>
      <c r="I415" s="183"/>
      <c r="J415" s="190"/>
      <c r="K415" s="183"/>
      <c r="M415" s="184" t="s">
        <v>539</v>
      </c>
      <c r="O415" s="172"/>
    </row>
    <row r="416" spans="1:80">
      <c r="A416" s="181"/>
      <c r="B416" s="185"/>
      <c r="C416" s="233" t="s">
        <v>540</v>
      </c>
      <c r="D416" s="234"/>
      <c r="E416" s="186">
        <v>7.9168000000000003</v>
      </c>
      <c r="F416" s="187"/>
      <c r="G416" s="188"/>
      <c r="H416" s="189"/>
      <c r="I416" s="183"/>
      <c r="J416" s="190"/>
      <c r="K416" s="183"/>
      <c r="M416" s="184" t="s">
        <v>540</v>
      </c>
      <c r="O416" s="172"/>
    </row>
    <row r="417" spans="1:80">
      <c r="A417" s="181"/>
      <c r="B417" s="185"/>
      <c r="C417" s="233" t="s">
        <v>539</v>
      </c>
      <c r="D417" s="234"/>
      <c r="E417" s="186">
        <v>-0.96</v>
      </c>
      <c r="F417" s="187"/>
      <c r="G417" s="188"/>
      <c r="H417" s="189"/>
      <c r="I417" s="183"/>
      <c r="J417" s="190"/>
      <c r="K417" s="183"/>
      <c r="M417" s="184" t="s">
        <v>539</v>
      </c>
      <c r="O417" s="172"/>
    </row>
    <row r="418" spans="1:80">
      <c r="A418" s="181"/>
      <c r="B418" s="185"/>
      <c r="C418" s="233" t="s">
        <v>541</v>
      </c>
      <c r="D418" s="234"/>
      <c r="E418" s="186">
        <v>2.96</v>
      </c>
      <c r="F418" s="187"/>
      <c r="G418" s="188"/>
      <c r="H418" s="189"/>
      <c r="I418" s="183"/>
      <c r="J418" s="190"/>
      <c r="K418" s="183"/>
      <c r="M418" s="184" t="s">
        <v>541</v>
      </c>
      <c r="O418" s="172"/>
    </row>
    <row r="419" spans="1:80">
      <c r="A419" s="181"/>
      <c r="B419" s="185"/>
      <c r="C419" s="233" t="s">
        <v>542</v>
      </c>
      <c r="D419" s="234"/>
      <c r="E419" s="186">
        <v>2.6621999999999999</v>
      </c>
      <c r="F419" s="187"/>
      <c r="G419" s="188"/>
      <c r="H419" s="189"/>
      <c r="I419" s="183"/>
      <c r="J419" s="190"/>
      <c r="K419" s="183"/>
      <c r="M419" s="184" t="s">
        <v>542</v>
      </c>
      <c r="O419" s="172"/>
    </row>
    <row r="420" spans="1:80" ht="22.5">
      <c r="A420" s="173">
        <v>113</v>
      </c>
      <c r="B420" s="174" t="s">
        <v>543</v>
      </c>
      <c r="C420" s="175" t="s">
        <v>544</v>
      </c>
      <c r="D420" s="176" t="s">
        <v>102</v>
      </c>
      <c r="E420" s="177">
        <v>51.153799999999997</v>
      </c>
      <c r="F420" s="177">
        <v>0</v>
      </c>
      <c r="G420" s="178">
        <f>E420*F420</f>
        <v>0</v>
      </c>
      <c r="H420" s="179">
        <v>4.7499999999999999E-3</v>
      </c>
      <c r="I420" s="180">
        <f>E420*H420</f>
        <v>0.24298054999999999</v>
      </c>
      <c r="J420" s="179">
        <v>0</v>
      </c>
      <c r="K420" s="180">
        <f>E420*J420</f>
        <v>0</v>
      </c>
      <c r="O420" s="172">
        <v>2</v>
      </c>
      <c r="AA420" s="145">
        <v>1</v>
      </c>
      <c r="AB420" s="145">
        <v>7</v>
      </c>
      <c r="AC420" s="145">
        <v>7</v>
      </c>
      <c r="AZ420" s="145">
        <v>2</v>
      </c>
      <c r="BA420" s="145">
        <f>IF(AZ420=1,G420,0)</f>
        <v>0</v>
      </c>
      <c r="BB420" s="145">
        <f>IF(AZ420=2,G420,0)</f>
        <v>0</v>
      </c>
      <c r="BC420" s="145">
        <f>IF(AZ420=3,G420,0)</f>
        <v>0</v>
      </c>
      <c r="BD420" s="145">
        <f>IF(AZ420=4,G420,0)</f>
        <v>0</v>
      </c>
      <c r="BE420" s="145">
        <f>IF(AZ420=5,G420,0)</f>
        <v>0</v>
      </c>
      <c r="CA420" s="172">
        <v>1</v>
      </c>
      <c r="CB420" s="172">
        <v>7</v>
      </c>
    </row>
    <row r="421" spans="1:80" ht="22.5">
      <c r="A421" s="173">
        <v>114</v>
      </c>
      <c r="B421" s="174" t="s">
        <v>545</v>
      </c>
      <c r="C421" s="175" t="s">
        <v>546</v>
      </c>
      <c r="D421" s="176" t="s">
        <v>132</v>
      </c>
      <c r="E421" s="177">
        <v>7.9</v>
      </c>
      <c r="F421" s="177">
        <v>0</v>
      </c>
      <c r="G421" s="178">
        <f>E421*F421</f>
        <v>0</v>
      </c>
      <c r="H421" s="179">
        <v>0</v>
      </c>
      <c r="I421" s="180">
        <f>E421*H421</f>
        <v>0</v>
      </c>
      <c r="J421" s="179">
        <v>0</v>
      </c>
      <c r="K421" s="180">
        <f>E421*J421</f>
        <v>0</v>
      </c>
      <c r="O421" s="172">
        <v>2</v>
      </c>
      <c r="AA421" s="145">
        <v>1</v>
      </c>
      <c r="AB421" s="145">
        <v>7</v>
      </c>
      <c r="AC421" s="145">
        <v>7</v>
      </c>
      <c r="AZ421" s="145">
        <v>2</v>
      </c>
      <c r="BA421" s="145">
        <f>IF(AZ421=1,G421,0)</f>
        <v>0</v>
      </c>
      <c r="BB421" s="145">
        <f>IF(AZ421=2,G421,0)</f>
        <v>0</v>
      </c>
      <c r="BC421" s="145">
        <f>IF(AZ421=3,G421,0)</f>
        <v>0</v>
      </c>
      <c r="BD421" s="145">
        <f>IF(AZ421=4,G421,0)</f>
        <v>0</v>
      </c>
      <c r="BE421" s="145">
        <f>IF(AZ421=5,G421,0)</f>
        <v>0</v>
      </c>
      <c r="CA421" s="172">
        <v>1</v>
      </c>
      <c r="CB421" s="172">
        <v>7</v>
      </c>
    </row>
    <row r="422" spans="1:80">
      <c r="A422" s="181"/>
      <c r="B422" s="185"/>
      <c r="C422" s="233" t="s">
        <v>547</v>
      </c>
      <c r="D422" s="234"/>
      <c r="E422" s="186">
        <v>7.9</v>
      </c>
      <c r="F422" s="187"/>
      <c r="G422" s="188"/>
      <c r="H422" s="189"/>
      <c r="I422" s="183"/>
      <c r="J422" s="190"/>
      <c r="K422" s="183"/>
      <c r="M422" s="184" t="s">
        <v>547</v>
      </c>
      <c r="O422" s="172"/>
    </row>
    <row r="423" spans="1:80">
      <c r="A423" s="173">
        <v>115</v>
      </c>
      <c r="B423" s="174" t="s">
        <v>548</v>
      </c>
      <c r="C423" s="175" t="s">
        <v>549</v>
      </c>
      <c r="D423" s="176" t="s">
        <v>132</v>
      </c>
      <c r="E423" s="177">
        <v>31.2</v>
      </c>
      <c r="F423" s="177">
        <v>0</v>
      </c>
      <c r="G423" s="178">
        <f>E423*F423</f>
        <v>0</v>
      </c>
      <c r="H423" s="179">
        <v>3.0000000000000001E-5</v>
      </c>
      <c r="I423" s="180">
        <f>E423*H423</f>
        <v>9.3599999999999998E-4</v>
      </c>
      <c r="J423" s="179">
        <v>0</v>
      </c>
      <c r="K423" s="180">
        <f>E423*J423</f>
        <v>0</v>
      </c>
      <c r="O423" s="172">
        <v>2</v>
      </c>
      <c r="AA423" s="145">
        <v>1</v>
      </c>
      <c r="AB423" s="145">
        <v>7</v>
      </c>
      <c r="AC423" s="145">
        <v>7</v>
      </c>
      <c r="AZ423" s="145">
        <v>2</v>
      </c>
      <c r="BA423" s="145">
        <f>IF(AZ423=1,G423,0)</f>
        <v>0</v>
      </c>
      <c r="BB423" s="145">
        <f>IF(AZ423=2,G423,0)</f>
        <v>0</v>
      </c>
      <c r="BC423" s="145">
        <f>IF(AZ423=3,G423,0)</f>
        <v>0</v>
      </c>
      <c r="BD423" s="145">
        <f>IF(AZ423=4,G423,0)</f>
        <v>0</v>
      </c>
      <c r="BE423" s="145">
        <f>IF(AZ423=5,G423,0)</f>
        <v>0</v>
      </c>
      <c r="CA423" s="172">
        <v>1</v>
      </c>
      <c r="CB423" s="172">
        <v>7</v>
      </c>
    </row>
    <row r="424" spans="1:80">
      <c r="A424" s="181"/>
      <c r="B424" s="185"/>
      <c r="C424" s="233" t="s">
        <v>550</v>
      </c>
      <c r="D424" s="234"/>
      <c r="E424" s="186">
        <v>12</v>
      </c>
      <c r="F424" s="187"/>
      <c r="G424" s="188"/>
      <c r="H424" s="189"/>
      <c r="I424" s="183"/>
      <c r="J424" s="190"/>
      <c r="K424" s="183"/>
      <c r="M424" s="184" t="s">
        <v>550</v>
      </c>
      <c r="O424" s="172"/>
    </row>
    <row r="425" spans="1:80">
      <c r="A425" s="181"/>
      <c r="B425" s="185"/>
      <c r="C425" s="233" t="s">
        <v>551</v>
      </c>
      <c r="D425" s="234"/>
      <c r="E425" s="186">
        <v>9.6</v>
      </c>
      <c r="F425" s="187"/>
      <c r="G425" s="188"/>
      <c r="H425" s="189"/>
      <c r="I425" s="183"/>
      <c r="J425" s="190"/>
      <c r="K425" s="183"/>
      <c r="M425" s="184" t="s">
        <v>551</v>
      </c>
      <c r="O425" s="172"/>
    </row>
    <row r="426" spans="1:80">
      <c r="A426" s="181"/>
      <c r="B426" s="185"/>
      <c r="C426" s="233" t="s">
        <v>552</v>
      </c>
      <c r="D426" s="234"/>
      <c r="E426" s="186">
        <v>9.6</v>
      </c>
      <c r="F426" s="187"/>
      <c r="G426" s="188"/>
      <c r="H426" s="189"/>
      <c r="I426" s="183"/>
      <c r="J426" s="190"/>
      <c r="K426" s="183"/>
      <c r="M426" s="184" t="s">
        <v>552</v>
      </c>
      <c r="O426" s="172"/>
    </row>
    <row r="427" spans="1:80">
      <c r="A427" s="173">
        <v>116</v>
      </c>
      <c r="B427" s="174" t="s">
        <v>553</v>
      </c>
      <c r="C427" s="175" t="s">
        <v>554</v>
      </c>
      <c r="D427" s="176" t="s">
        <v>102</v>
      </c>
      <c r="E427" s="177">
        <v>56.269199999999998</v>
      </c>
      <c r="F427" s="177">
        <v>0</v>
      </c>
      <c r="G427" s="178">
        <f>E427*F427</f>
        <v>0</v>
      </c>
      <c r="H427" s="179">
        <v>1.38E-2</v>
      </c>
      <c r="I427" s="180">
        <f>E427*H427</f>
        <v>0.77651495999999998</v>
      </c>
      <c r="J427" s="179"/>
      <c r="K427" s="180">
        <f>E427*J427</f>
        <v>0</v>
      </c>
      <c r="O427" s="172">
        <v>2</v>
      </c>
      <c r="AA427" s="145">
        <v>3</v>
      </c>
      <c r="AB427" s="145">
        <v>7</v>
      </c>
      <c r="AC427" s="145" t="s">
        <v>553</v>
      </c>
      <c r="AZ427" s="145">
        <v>2</v>
      </c>
      <c r="BA427" s="145">
        <f>IF(AZ427=1,G427,0)</f>
        <v>0</v>
      </c>
      <c r="BB427" s="145">
        <f>IF(AZ427=2,G427,0)</f>
        <v>0</v>
      </c>
      <c r="BC427" s="145">
        <f>IF(AZ427=3,G427,0)</f>
        <v>0</v>
      </c>
      <c r="BD427" s="145">
        <f>IF(AZ427=4,G427,0)</f>
        <v>0</v>
      </c>
      <c r="BE427" s="145">
        <f>IF(AZ427=5,G427,0)</f>
        <v>0</v>
      </c>
      <c r="CA427" s="172">
        <v>3</v>
      </c>
      <c r="CB427" s="172">
        <v>7</v>
      </c>
    </row>
    <row r="428" spans="1:80">
      <c r="A428" s="181"/>
      <c r="B428" s="185"/>
      <c r="C428" s="233" t="s">
        <v>555</v>
      </c>
      <c r="D428" s="234"/>
      <c r="E428" s="186">
        <v>56.269199999999998</v>
      </c>
      <c r="F428" s="187"/>
      <c r="G428" s="188"/>
      <c r="H428" s="189"/>
      <c r="I428" s="183"/>
      <c r="J428" s="190"/>
      <c r="K428" s="183"/>
      <c r="M428" s="184" t="s">
        <v>555</v>
      </c>
      <c r="O428" s="172"/>
    </row>
    <row r="429" spans="1:80">
      <c r="A429" s="173">
        <v>117</v>
      </c>
      <c r="B429" s="174" t="s">
        <v>556</v>
      </c>
      <c r="C429" s="175" t="s">
        <v>557</v>
      </c>
      <c r="D429" s="176" t="s">
        <v>132</v>
      </c>
      <c r="E429" s="177">
        <v>8.69</v>
      </c>
      <c r="F429" s="177">
        <v>0</v>
      </c>
      <c r="G429" s="178">
        <f>E429*F429</f>
        <v>0</v>
      </c>
      <c r="H429" s="179">
        <v>2.2000000000000001E-4</v>
      </c>
      <c r="I429" s="180">
        <f>E429*H429</f>
        <v>1.9118E-3</v>
      </c>
      <c r="J429" s="179"/>
      <c r="K429" s="180">
        <f>E429*J429</f>
        <v>0</v>
      </c>
      <c r="O429" s="172">
        <v>2</v>
      </c>
      <c r="AA429" s="145">
        <v>3</v>
      </c>
      <c r="AB429" s="145">
        <v>7</v>
      </c>
      <c r="AC429" s="145" t="s">
        <v>556</v>
      </c>
      <c r="AZ429" s="145">
        <v>2</v>
      </c>
      <c r="BA429" s="145">
        <f>IF(AZ429=1,G429,0)</f>
        <v>0</v>
      </c>
      <c r="BB429" s="145">
        <f>IF(AZ429=2,G429,0)</f>
        <v>0</v>
      </c>
      <c r="BC429" s="145">
        <f>IF(AZ429=3,G429,0)</f>
        <v>0</v>
      </c>
      <c r="BD429" s="145">
        <f>IF(AZ429=4,G429,0)</f>
        <v>0</v>
      </c>
      <c r="BE429" s="145">
        <f>IF(AZ429=5,G429,0)</f>
        <v>0</v>
      </c>
      <c r="CA429" s="172">
        <v>3</v>
      </c>
      <c r="CB429" s="172">
        <v>7</v>
      </c>
    </row>
    <row r="430" spans="1:80">
      <c r="A430" s="181"/>
      <c r="B430" s="185"/>
      <c r="C430" s="233" t="s">
        <v>558</v>
      </c>
      <c r="D430" s="234"/>
      <c r="E430" s="186">
        <v>8.69</v>
      </c>
      <c r="F430" s="187"/>
      <c r="G430" s="188"/>
      <c r="H430" s="189"/>
      <c r="I430" s="183"/>
      <c r="J430" s="190"/>
      <c r="K430" s="183"/>
      <c r="M430" s="184" t="s">
        <v>558</v>
      </c>
      <c r="O430" s="172"/>
    </row>
    <row r="431" spans="1:80">
      <c r="A431" s="173">
        <v>118</v>
      </c>
      <c r="B431" s="174" t="s">
        <v>559</v>
      </c>
      <c r="C431" s="175" t="s">
        <v>560</v>
      </c>
      <c r="D431" s="176" t="s">
        <v>3</v>
      </c>
      <c r="E431" s="177"/>
      <c r="F431" s="177">
        <v>0</v>
      </c>
      <c r="G431" s="178">
        <f>E431*F431</f>
        <v>0</v>
      </c>
      <c r="H431" s="179">
        <v>0</v>
      </c>
      <c r="I431" s="180">
        <f>E431*H431</f>
        <v>0</v>
      </c>
      <c r="J431" s="179"/>
      <c r="K431" s="180">
        <f>E431*J431</f>
        <v>0</v>
      </c>
      <c r="O431" s="172">
        <v>2</v>
      </c>
      <c r="AA431" s="145">
        <v>7</v>
      </c>
      <c r="AB431" s="145">
        <v>1002</v>
      </c>
      <c r="AC431" s="145">
        <v>5</v>
      </c>
      <c r="AZ431" s="145">
        <v>2</v>
      </c>
      <c r="BA431" s="145">
        <f>IF(AZ431=1,G431,0)</f>
        <v>0</v>
      </c>
      <c r="BB431" s="145">
        <f>IF(AZ431=2,G431,0)</f>
        <v>0</v>
      </c>
      <c r="BC431" s="145">
        <f>IF(AZ431=3,G431,0)</f>
        <v>0</v>
      </c>
      <c r="BD431" s="145">
        <f>IF(AZ431=4,G431,0)</f>
        <v>0</v>
      </c>
      <c r="BE431" s="145">
        <f>IF(AZ431=5,G431,0)</f>
        <v>0</v>
      </c>
      <c r="CA431" s="172">
        <v>7</v>
      </c>
      <c r="CB431" s="172">
        <v>1002</v>
      </c>
    </row>
    <row r="432" spans="1:80">
      <c r="A432" s="191"/>
      <c r="B432" s="192" t="s">
        <v>76</v>
      </c>
      <c r="C432" s="193" t="s">
        <v>533</v>
      </c>
      <c r="D432" s="194"/>
      <c r="E432" s="195"/>
      <c r="F432" s="196"/>
      <c r="G432" s="197">
        <f>SUM(G410:G431)</f>
        <v>0</v>
      </c>
      <c r="H432" s="198"/>
      <c r="I432" s="199">
        <f>SUM(I410:I431)</f>
        <v>1.0330856079999999</v>
      </c>
      <c r="J432" s="198"/>
      <c r="K432" s="199">
        <f>SUM(K410:K431)</f>
        <v>0</v>
      </c>
      <c r="O432" s="172">
        <v>4</v>
      </c>
      <c r="BA432" s="200">
        <f>SUM(BA410:BA431)</f>
        <v>0</v>
      </c>
      <c r="BB432" s="200">
        <f>SUM(BB410:BB431)</f>
        <v>0</v>
      </c>
      <c r="BC432" s="200">
        <f>SUM(BC410:BC431)</f>
        <v>0</v>
      </c>
      <c r="BD432" s="200">
        <f>SUM(BD410:BD431)</f>
        <v>0</v>
      </c>
      <c r="BE432" s="200">
        <f>SUM(BE410:BE431)</f>
        <v>0</v>
      </c>
    </row>
    <row r="433" spans="1:80">
      <c r="A433" s="162" t="s">
        <v>74</v>
      </c>
      <c r="B433" s="163" t="s">
        <v>561</v>
      </c>
      <c r="C433" s="164" t="s">
        <v>562</v>
      </c>
      <c r="D433" s="165"/>
      <c r="E433" s="166"/>
      <c r="F433" s="166"/>
      <c r="G433" s="167"/>
      <c r="H433" s="168"/>
      <c r="I433" s="169"/>
      <c r="J433" s="170"/>
      <c r="K433" s="171"/>
      <c r="O433" s="172">
        <v>1</v>
      </c>
    </row>
    <row r="434" spans="1:80" ht="22.5">
      <c r="A434" s="173">
        <v>119</v>
      </c>
      <c r="B434" s="174" t="s">
        <v>564</v>
      </c>
      <c r="C434" s="175" t="s">
        <v>565</v>
      </c>
      <c r="D434" s="176" t="s">
        <v>190</v>
      </c>
      <c r="E434" s="177">
        <v>7</v>
      </c>
      <c r="F434" s="177">
        <v>0</v>
      </c>
      <c r="G434" s="178">
        <f>E434*F434</f>
        <v>0</v>
      </c>
      <c r="H434" s="179">
        <v>3.2000000000000003E-4</v>
      </c>
      <c r="I434" s="180">
        <f>E434*H434</f>
        <v>2.2400000000000002E-3</v>
      </c>
      <c r="J434" s="179">
        <v>0</v>
      </c>
      <c r="K434" s="180">
        <f>E434*J434</f>
        <v>0</v>
      </c>
      <c r="O434" s="172">
        <v>2</v>
      </c>
      <c r="AA434" s="145">
        <v>2</v>
      </c>
      <c r="AB434" s="145">
        <v>7</v>
      </c>
      <c r="AC434" s="145">
        <v>7</v>
      </c>
      <c r="AZ434" s="145">
        <v>2</v>
      </c>
      <c r="BA434" s="145">
        <f>IF(AZ434=1,G434,0)</f>
        <v>0</v>
      </c>
      <c r="BB434" s="145">
        <f>IF(AZ434=2,G434,0)</f>
        <v>0</v>
      </c>
      <c r="BC434" s="145">
        <f>IF(AZ434=3,G434,0)</f>
        <v>0</v>
      </c>
      <c r="BD434" s="145">
        <f>IF(AZ434=4,G434,0)</f>
        <v>0</v>
      </c>
      <c r="BE434" s="145">
        <f>IF(AZ434=5,G434,0)</f>
        <v>0</v>
      </c>
      <c r="CA434" s="172">
        <v>2</v>
      </c>
      <c r="CB434" s="172">
        <v>7</v>
      </c>
    </row>
    <row r="435" spans="1:80">
      <c r="A435" s="181"/>
      <c r="B435" s="185"/>
      <c r="C435" s="233" t="s">
        <v>566</v>
      </c>
      <c r="D435" s="234"/>
      <c r="E435" s="186">
        <v>7</v>
      </c>
      <c r="F435" s="187"/>
      <c r="G435" s="188"/>
      <c r="H435" s="189"/>
      <c r="I435" s="183"/>
      <c r="J435" s="190"/>
      <c r="K435" s="183"/>
      <c r="M435" s="184" t="s">
        <v>566</v>
      </c>
      <c r="O435" s="172"/>
    </row>
    <row r="436" spans="1:80">
      <c r="A436" s="191"/>
      <c r="B436" s="192" t="s">
        <v>76</v>
      </c>
      <c r="C436" s="193" t="s">
        <v>563</v>
      </c>
      <c r="D436" s="194"/>
      <c r="E436" s="195"/>
      <c r="F436" s="196"/>
      <c r="G436" s="197">
        <f>SUM(G433:G435)</f>
        <v>0</v>
      </c>
      <c r="H436" s="198"/>
      <c r="I436" s="199">
        <f>SUM(I433:I435)</f>
        <v>2.2400000000000002E-3</v>
      </c>
      <c r="J436" s="198"/>
      <c r="K436" s="199">
        <f>SUM(K433:K435)</f>
        <v>0</v>
      </c>
      <c r="O436" s="172">
        <v>4</v>
      </c>
      <c r="BA436" s="200">
        <f>SUM(BA433:BA435)</f>
        <v>0</v>
      </c>
      <c r="BB436" s="200">
        <f>SUM(BB433:BB435)</f>
        <v>0</v>
      </c>
      <c r="BC436" s="200">
        <f>SUM(BC433:BC435)</f>
        <v>0</v>
      </c>
      <c r="BD436" s="200">
        <f>SUM(BD433:BD435)</f>
        <v>0</v>
      </c>
      <c r="BE436" s="200">
        <f>SUM(BE433:BE435)</f>
        <v>0</v>
      </c>
    </row>
    <row r="437" spans="1:80">
      <c r="A437" s="162" t="s">
        <v>74</v>
      </c>
      <c r="B437" s="163" t="s">
        <v>567</v>
      </c>
      <c r="C437" s="164" t="s">
        <v>568</v>
      </c>
      <c r="D437" s="165"/>
      <c r="E437" s="166"/>
      <c r="F437" s="166"/>
      <c r="G437" s="167"/>
      <c r="H437" s="168"/>
      <c r="I437" s="169"/>
      <c r="J437" s="170"/>
      <c r="K437" s="171"/>
      <c r="O437" s="172">
        <v>1</v>
      </c>
    </row>
    <row r="438" spans="1:80">
      <c r="A438" s="173">
        <v>120</v>
      </c>
      <c r="B438" s="174" t="s">
        <v>570</v>
      </c>
      <c r="C438" s="175" t="s">
        <v>571</v>
      </c>
      <c r="D438" s="176" t="s">
        <v>102</v>
      </c>
      <c r="E438" s="177">
        <v>635.17539999999997</v>
      </c>
      <c r="F438" s="177">
        <v>0</v>
      </c>
      <c r="G438" s="178">
        <f>E438*F438</f>
        <v>0</v>
      </c>
      <c r="H438" s="179">
        <v>6.9999999999999994E-5</v>
      </c>
      <c r="I438" s="180">
        <f>E438*H438</f>
        <v>4.4462277999999994E-2</v>
      </c>
      <c r="J438" s="179">
        <v>0</v>
      </c>
      <c r="K438" s="180">
        <f>E438*J438</f>
        <v>0</v>
      </c>
      <c r="O438" s="172">
        <v>2</v>
      </c>
      <c r="AA438" s="145">
        <v>1</v>
      </c>
      <c r="AB438" s="145">
        <v>7</v>
      </c>
      <c r="AC438" s="145">
        <v>7</v>
      </c>
      <c r="AZ438" s="145">
        <v>2</v>
      </c>
      <c r="BA438" s="145">
        <f>IF(AZ438=1,G438,0)</f>
        <v>0</v>
      </c>
      <c r="BB438" s="145">
        <f>IF(AZ438=2,G438,0)</f>
        <v>0</v>
      </c>
      <c r="BC438" s="145">
        <f>IF(AZ438=3,G438,0)</f>
        <v>0</v>
      </c>
      <c r="BD438" s="145">
        <f>IF(AZ438=4,G438,0)</f>
        <v>0</v>
      </c>
      <c r="BE438" s="145">
        <f>IF(AZ438=5,G438,0)</f>
        <v>0</v>
      </c>
      <c r="CA438" s="172">
        <v>1</v>
      </c>
      <c r="CB438" s="172">
        <v>7</v>
      </c>
    </row>
    <row r="439" spans="1:80">
      <c r="A439" s="181"/>
      <c r="B439" s="185"/>
      <c r="C439" s="233" t="s">
        <v>572</v>
      </c>
      <c r="D439" s="234"/>
      <c r="E439" s="186">
        <v>0</v>
      </c>
      <c r="F439" s="187"/>
      <c r="G439" s="188"/>
      <c r="H439" s="189"/>
      <c r="I439" s="183"/>
      <c r="J439" s="190"/>
      <c r="K439" s="183"/>
      <c r="M439" s="184" t="s">
        <v>572</v>
      </c>
      <c r="O439" s="172"/>
    </row>
    <row r="440" spans="1:80">
      <c r="A440" s="181"/>
      <c r="B440" s="185"/>
      <c r="C440" s="233" t="s">
        <v>388</v>
      </c>
      <c r="D440" s="234"/>
      <c r="E440" s="186">
        <v>60.15</v>
      </c>
      <c r="F440" s="187"/>
      <c r="G440" s="188"/>
      <c r="H440" s="189"/>
      <c r="I440" s="183"/>
      <c r="J440" s="190"/>
      <c r="K440" s="183"/>
      <c r="M440" s="184" t="s">
        <v>388</v>
      </c>
      <c r="O440" s="172"/>
    </row>
    <row r="441" spans="1:80">
      <c r="A441" s="181"/>
      <c r="B441" s="185"/>
      <c r="C441" s="233" t="s">
        <v>573</v>
      </c>
      <c r="D441" s="234"/>
      <c r="E441" s="186">
        <v>51.79</v>
      </c>
      <c r="F441" s="187"/>
      <c r="G441" s="188"/>
      <c r="H441" s="189"/>
      <c r="I441" s="183"/>
      <c r="J441" s="190"/>
      <c r="K441" s="183"/>
      <c r="M441" s="184" t="s">
        <v>573</v>
      </c>
      <c r="O441" s="172"/>
    </row>
    <row r="442" spans="1:80">
      <c r="A442" s="181"/>
      <c r="B442" s="185"/>
      <c r="C442" s="233" t="s">
        <v>574</v>
      </c>
      <c r="D442" s="234"/>
      <c r="E442" s="186">
        <v>20.34</v>
      </c>
      <c r="F442" s="187"/>
      <c r="G442" s="188"/>
      <c r="H442" s="189"/>
      <c r="I442" s="183"/>
      <c r="J442" s="190"/>
      <c r="K442" s="183"/>
      <c r="M442" s="184" t="s">
        <v>574</v>
      </c>
      <c r="O442" s="172"/>
    </row>
    <row r="443" spans="1:80">
      <c r="A443" s="181"/>
      <c r="B443" s="185"/>
      <c r="C443" s="233" t="s">
        <v>395</v>
      </c>
      <c r="D443" s="234"/>
      <c r="E443" s="186">
        <v>14.83</v>
      </c>
      <c r="F443" s="187"/>
      <c r="G443" s="188"/>
      <c r="H443" s="189"/>
      <c r="I443" s="183"/>
      <c r="J443" s="190"/>
      <c r="K443" s="183"/>
      <c r="M443" s="184" t="s">
        <v>395</v>
      </c>
      <c r="O443" s="172"/>
    </row>
    <row r="444" spans="1:80">
      <c r="A444" s="181"/>
      <c r="B444" s="185"/>
      <c r="C444" s="233" t="s">
        <v>575</v>
      </c>
      <c r="D444" s="234"/>
      <c r="E444" s="186">
        <v>2.86</v>
      </c>
      <c r="F444" s="187"/>
      <c r="G444" s="188"/>
      <c r="H444" s="189"/>
      <c r="I444" s="183"/>
      <c r="J444" s="190"/>
      <c r="K444" s="183"/>
      <c r="M444" s="184" t="s">
        <v>575</v>
      </c>
      <c r="O444" s="172"/>
    </row>
    <row r="445" spans="1:80">
      <c r="A445" s="181"/>
      <c r="B445" s="185"/>
      <c r="C445" s="233" t="s">
        <v>392</v>
      </c>
      <c r="D445" s="234"/>
      <c r="E445" s="186">
        <v>9.27</v>
      </c>
      <c r="F445" s="187"/>
      <c r="G445" s="188"/>
      <c r="H445" s="189"/>
      <c r="I445" s="183"/>
      <c r="J445" s="190"/>
      <c r="K445" s="183"/>
      <c r="M445" s="184" t="s">
        <v>392</v>
      </c>
      <c r="O445" s="172"/>
    </row>
    <row r="446" spans="1:80">
      <c r="A446" s="181"/>
      <c r="B446" s="185"/>
      <c r="C446" s="233" t="s">
        <v>576</v>
      </c>
      <c r="D446" s="234"/>
      <c r="E446" s="186">
        <v>0</v>
      </c>
      <c r="F446" s="187"/>
      <c r="G446" s="188"/>
      <c r="H446" s="189"/>
      <c r="I446" s="183"/>
      <c r="J446" s="190"/>
      <c r="K446" s="183"/>
      <c r="M446" s="184" t="s">
        <v>576</v>
      </c>
      <c r="O446" s="172"/>
    </row>
    <row r="447" spans="1:80" ht="22.5">
      <c r="A447" s="181"/>
      <c r="B447" s="185"/>
      <c r="C447" s="233" t="s">
        <v>577</v>
      </c>
      <c r="D447" s="234"/>
      <c r="E447" s="186">
        <v>67.191999999999993</v>
      </c>
      <c r="F447" s="187"/>
      <c r="G447" s="188"/>
      <c r="H447" s="189"/>
      <c r="I447" s="183"/>
      <c r="J447" s="190"/>
      <c r="K447" s="183"/>
      <c r="M447" s="184" t="s">
        <v>577</v>
      </c>
      <c r="O447" s="172"/>
    </row>
    <row r="448" spans="1:80">
      <c r="A448" s="181"/>
      <c r="B448" s="185"/>
      <c r="C448" s="233" t="s">
        <v>578</v>
      </c>
      <c r="D448" s="234"/>
      <c r="E448" s="186">
        <v>27.331199999999999</v>
      </c>
      <c r="F448" s="187"/>
      <c r="G448" s="188"/>
      <c r="H448" s="189"/>
      <c r="I448" s="183"/>
      <c r="J448" s="190"/>
      <c r="K448" s="183"/>
      <c r="M448" s="184" t="s">
        <v>578</v>
      </c>
      <c r="O448" s="172"/>
    </row>
    <row r="449" spans="1:15">
      <c r="A449" s="181"/>
      <c r="B449" s="185"/>
      <c r="C449" s="233" t="s">
        <v>579</v>
      </c>
      <c r="D449" s="234"/>
      <c r="E449" s="186">
        <v>10.6456</v>
      </c>
      <c r="F449" s="187"/>
      <c r="G449" s="188"/>
      <c r="H449" s="189"/>
      <c r="I449" s="183"/>
      <c r="J449" s="190"/>
      <c r="K449" s="183"/>
      <c r="M449" s="184" t="s">
        <v>579</v>
      </c>
      <c r="O449" s="172"/>
    </row>
    <row r="450" spans="1:15">
      <c r="A450" s="181"/>
      <c r="B450" s="185"/>
      <c r="C450" s="233" t="s">
        <v>580</v>
      </c>
      <c r="D450" s="234"/>
      <c r="E450" s="186">
        <v>10.6456</v>
      </c>
      <c r="F450" s="187"/>
      <c r="G450" s="188"/>
      <c r="H450" s="189"/>
      <c r="I450" s="183"/>
      <c r="J450" s="190"/>
      <c r="K450" s="183"/>
      <c r="M450" s="184" t="s">
        <v>580</v>
      </c>
      <c r="O450" s="172"/>
    </row>
    <row r="451" spans="1:15" ht="22.5">
      <c r="A451" s="181"/>
      <c r="B451" s="185"/>
      <c r="C451" s="233" t="s">
        <v>581</v>
      </c>
      <c r="D451" s="234"/>
      <c r="E451" s="186">
        <v>41.912999999999997</v>
      </c>
      <c r="F451" s="187"/>
      <c r="G451" s="188"/>
      <c r="H451" s="189"/>
      <c r="I451" s="183"/>
      <c r="J451" s="190"/>
      <c r="K451" s="183"/>
      <c r="M451" s="184" t="s">
        <v>581</v>
      </c>
      <c r="O451" s="172"/>
    </row>
    <row r="452" spans="1:15">
      <c r="A452" s="181"/>
      <c r="B452" s="185"/>
      <c r="C452" s="233" t="s">
        <v>582</v>
      </c>
      <c r="D452" s="234"/>
      <c r="E452" s="186">
        <v>107.4132</v>
      </c>
      <c r="F452" s="187"/>
      <c r="G452" s="188"/>
      <c r="H452" s="189"/>
      <c r="I452" s="183"/>
      <c r="J452" s="190"/>
      <c r="K452" s="183"/>
      <c r="M452" s="184" t="s">
        <v>582</v>
      </c>
      <c r="O452" s="172"/>
    </row>
    <row r="453" spans="1:15">
      <c r="A453" s="181"/>
      <c r="B453" s="185"/>
      <c r="C453" s="233" t="s">
        <v>536</v>
      </c>
      <c r="D453" s="234"/>
      <c r="E453" s="186">
        <v>34.618000000000002</v>
      </c>
      <c r="F453" s="187"/>
      <c r="G453" s="188"/>
      <c r="H453" s="189"/>
      <c r="I453" s="183"/>
      <c r="J453" s="190"/>
      <c r="K453" s="183"/>
      <c r="M453" s="184" t="s">
        <v>536</v>
      </c>
      <c r="O453" s="172"/>
    </row>
    <row r="454" spans="1:15">
      <c r="A454" s="181"/>
      <c r="B454" s="185"/>
      <c r="C454" s="233" t="s">
        <v>537</v>
      </c>
      <c r="D454" s="234"/>
      <c r="E454" s="186">
        <v>-3</v>
      </c>
      <c r="F454" s="187"/>
      <c r="G454" s="188"/>
      <c r="H454" s="189"/>
      <c r="I454" s="183"/>
      <c r="J454" s="190"/>
      <c r="K454" s="183"/>
      <c r="M454" s="184" t="s">
        <v>537</v>
      </c>
      <c r="O454" s="172"/>
    </row>
    <row r="455" spans="1:15">
      <c r="A455" s="181"/>
      <c r="B455" s="185"/>
      <c r="C455" s="233" t="s">
        <v>538</v>
      </c>
      <c r="D455" s="234"/>
      <c r="E455" s="186">
        <v>7.9168000000000003</v>
      </c>
      <c r="F455" s="187"/>
      <c r="G455" s="188"/>
      <c r="H455" s="189"/>
      <c r="I455" s="183"/>
      <c r="J455" s="190"/>
      <c r="K455" s="183"/>
      <c r="M455" s="184" t="s">
        <v>538</v>
      </c>
      <c r="O455" s="172"/>
    </row>
    <row r="456" spans="1:15">
      <c r="A456" s="181"/>
      <c r="B456" s="185"/>
      <c r="C456" s="233" t="s">
        <v>539</v>
      </c>
      <c r="D456" s="234"/>
      <c r="E456" s="186">
        <v>-0.96</v>
      </c>
      <c r="F456" s="187"/>
      <c r="G456" s="188"/>
      <c r="H456" s="189"/>
      <c r="I456" s="183"/>
      <c r="J456" s="190"/>
      <c r="K456" s="183"/>
      <c r="M456" s="184" t="s">
        <v>539</v>
      </c>
      <c r="O456" s="172"/>
    </row>
    <row r="457" spans="1:15">
      <c r="A457" s="181"/>
      <c r="B457" s="185"/>
      <c r="C457" s="233" t="s">
        <v>540</v>
      </c>
      <c r="D457" s="234"/>
      <c r="E457" s="186">
        <v>7.9168000000000003</v>
      </c>
      <c r="F457" s="187"/>
      <c r="G457" s="188"/>
      <c r="H457" s="189"/>
      <c r="I457" s="183"/>
      <c r="J457" s="190"/>
      <c r="K457" s="183"/>
      <c r="M457" s="184" t="s">
        <v>540</v>
      </c>
      <c r="O457" s="172"/>
    </row>
    <row r="458" spans="1:15">
      <c r="A458" s="181"/>
      <c r="B458" s="185"/>
      <c r="C458" s="233" t="s">
        <v>539</v>
      </c>
      <c r="D458" s="234"/>
      <c r="E458" s="186">
        <v>-0.96</v>
      </c>
      <c r="F458" s="187"/>
      <c r="G458" s="188"/>
      <c r="H458" s="189"/>
      <c r="I458" s="183"/>
      <c r="J458" s="190"/>
      <c r="K458" s="183"/>
      <c r="M458" s="184" t="s">
        <v>539</v>
      </c>
      <c r="O458" s="172"/>
    </row>
    <row r="459" spans="1:15">
      <c r="A459" s="181"/>
      <c r="B459" s="185"/>
      <c r="C459" s="233" t="s">
        <v>541</v>
      </c>
      <c r="D459" s="234"/>
      <c r="E459" s="186">
        <v>2.96</v>
      </c>
      <c r="F459" s="187"/>
      <c r="G459" s="188"/>
      <c r="H459" s="189"/>
      <c r="I459" s="183"/>
      <c r="J459" s="190"/>
      <c r="K459" s="183"/>
      <c r="M459" s="184" t="s">
        <v>541</v>
      </c>
      <c r="O459" s="172"/>
    </row>
    <row r="460" spans="1:15">
      <c r="A460" s="181"/>
      <c r="B460" s="185"/>
      <c r="C460" s="233" t="s">
        <v>542</v>
      </c>
      <c r="D460" s="234"/>
      <c r="E460" s="186">
        <v>2.6621999999999999</v>
      </c>
      <c r="F460" s="187"/>
      <c r="G460" s="188"/>
      <c r="H460" s="189"/>
      <c r="I460" s="183"/>
      <c r="J460" s="190"/>
      <c r="K460" s="183"/>
      <c r="M460" s="184" t="s">
        <v>542</v>
      </c>
      <c r="O460" s="172"/>
    </row>
    <row r="461" spans="1:15" ht="22.5">
      <c r="A461" s="181"/>
      <c r="B461" s="185"/>
      <c r="C461" s="233" t="s">
        <v>583</v>
      </c>
      <c r="D461" s="234"/>
      <c r="E461" s="186">
        <v>132.95500000000001</v>
      </c>
      <c r="F461" s="187"/>
      <c r="G461" s="188"/>
      <c r="H461" s="189"/>
      <c r="I461" s="183"/>
      <c r="J461" s="190"/>
      <c r="K461" s="183"/>
      <c r="M461" s="184" t="s">
        <v>583</v>
      </c>
      <c r="O461" s="172"/>
    </row>
    <row r="462" spans="1:15">
      <c r="A462" s="181"/>
      <c r="B462" s="185"/>
      <c r="C462" s="233" t="s">
        <v>111</v>
      </c>
      <c r="D462" s="234"/>
      <c r="E462" s="186">
        <v>0</v>
      </c>
      <c r="F462" s="187"/>
      <c r="G462" s="188"/>
      <c r="H462" s="189"/>
      <c r="I462" s="183"/>
      <c r="J462" s="190"/>
      <c r="K462" s="183"/>
      <c r="M462" s="184">
        <v>0</v>
      </c>
      <c r="O462" s="172"/>
    </row>
    <row r="463" spans="1:15">
      <c r="A463" s="181"/>
      <c r="B463" s="185"/>
      <c r="C463" s="233" t="s">
        <v>386</v>
      </c>
      <c r="D463" s="234"/>
      <c r="E463" s="186">
        <v>15.456</v>
      </c>
      <c r="F463" s="187"/>
      <c r="G463" s="188"/>
      <c r="H463" s="189"/>
      <c r="I463" s="183"/>
      <c r="J463" s="190"/>
      <c r="K463" s="183"/>
      <c r="M463" s="184" t="s">
        <v>386</v>
      </c>
      <c r="O463" s="172"/>
    </row>
    <row r="464" spans="1:15">
      <c r="A464" s="181"/>
      <c r="B464" s="185"/>
      <c r="C464" s="233" t="s">
        <v>387</v>
      </c>
      <c r="D464" s="234"/>
      <c r="E464" s="186">
        <v>11.23</v>
      </c>
      <c r="F464" s="187"/>
      <c r="G464" s="188"/>
      <c r="H464" s="189"/>
      <c r="I464" s="183"/>
      <c r="J464" s="190"/>
      <c r="K464" s="183"/>
      <c r="M464" s="184" t="s">
        <v>387</v>
      </c>
      <c r="O464" s="172"/>
    </row>
    <row r="465" spans="1:80">
      <c r="A465" s="173">
        <v>121</v>
      </c>
      <c r="B465" s="174" t="s">
        <v>584</v>
      </c>
      <c r="C465" s="175" t="s">
        <v>585</v>
      </c>
      <c r="D465" s="176" t="s">
        <v>102</v>
      </c>
      <c r="E465" s="177">
        <v>635.17539999999997</v>
      </c>
      <c r="F465" s="177">
        <v>0</v>
      </c>
      <c r="G465" s="178">
        <f>E465*F465</f>
        <v>0</v>
      </c>
      <c r="H465" s="179">
        <v>1.3999999999999999E-4</v>
      </c>
      <c r="I465" s="180">
        <f>E465*H465</f>
        <v>8.8924555999999988E-2</v>
      </c>
      <c r="J465" s="179">
        <v>0</v>
      </c>
      <c r="K465" s="180">
        <f>E465*J465</f>
        <v>0</v>
      </c>
      <c r="O465" s="172">
        <v>2</v>
      </c>
      <c r="AA465" s="145">
        <v>1</v>
      </c>
      <c r="AB465" s="145">
        <v>7</v>
      </c>
      <c r="AC465" s="145">
        <v>7</v>
      </c>
      <c r="AZ465" s="145">
        <v>2</v>
      </c>
      <c r="BA465" s="145">
        <f>IF(AZ465=1,G465,0)</f>
        <v>0</v>
      </c>
      <c r="BB465" s="145">
        <f>IF(AZ465=2,G465,0)</f>
        <v>0</v>
      </c>
      <c r="BC465" s="145">
        <f>IF(AZ465=3,G465,0)</f>
        <v>0</v>
      </c>
      <c r="BD465" s="145">
        <f>IF(AZ465=4,G465,0)</f>
        <v>0</v>
      </c>
      <c r="BE465" s="145">
        <f>IF(AZ465=5,G465,0)</f>
        <v>0</v>
      </c>
      <c r="CA465" s="172">
        <v>1</v>
      </c>
      <c r="CB465" s="172">
        <v>7</v>
      </c>
    </row>
    <row r="466" spans="1:80">
      <c r="A466" s="191"/>
      <c r="B466" s="192" t="s">
        <v>76</v>
      </c>
      <c r="C466" s="193" t="s">
        <v>569</v>
      </c>
      <c r="D466" s="194"/>
      <c r="E466" s="195"/>
      <c r="F466" s="196"/>
      <c r="G466" s="197">
        <f>SUM(G437:G465)</f>
        <v>0</v>
      </c>
      <c r="H466" s="198"/>
      <c r="I466" s="199">
        <f>SUM(I437:I465)</f>
        <v>0.13338683399999998</v>
      </c>
      <c r="J466" s="198"/>
      <c r="K466" s="199">
        <f>SUM(K437:K465)</f>
        <v>0</v>
      </c>
      <c r="O466" s="172">
        <v>4</v>
      </c>
      <c r="BA466" s="200">
        <f>SUM(BA437:BA465)</f>
        <v>0</v>
      </c>
      <c r="BB466" s="200">
        <f>SUM(BB437:BB465)</f>
        <v>0</v>
      </c>
      <c r="BC466" s="200">
        <f>SUM(BC437:BC465)</f>
        <v>0</v>
      </c>
      <c r="BD466" s="200">
        <f>SUM(BD437:BD465)</f>
        <v>0</v>
      </c>
      <c r="BE466" s="200">
        <f>SUM(BE437:BE465)</f>
        <v>0</v>
      </c>
    </row>
    <row r="467" spans="1:80">
      <c r="A467" s="162" t="s">
        <v>74</v>
      </c>
      <c r="B467" s="163" t="s">
        <v>586</v>
      </c>
      <c r="C467" s="164" t="s">
        <v>587</v>
      </c>
      <c r="D467" s="165"/>
      <c r="E467" s="166"/>
      <c r="F467" s="166"/>
      <c r="G467" s="167"/>
      <c r="H467" s="168"/>
      <c r="I467" s="169"/>
      <c r="J467" s="170"/>
      <c r="K467" s="171"/>
      <c r="O467" s="172">
        <v>1</v>
      </c>
    </row>
    <row r="468" spans="1:80">
      <c r="A468" s="173">
        <v>122</v>
      </c>
      <c r="B468" s="174" t="s">
        <v>589</v>
      </c>
      <c r="C468" s="175" t="s">
        <v>590</v>
      </c>
      <c r="D468" s="176" t="s">
        <v>106</v>
      </c>
      <c r="E468" s="177">
        <v>31.808299999999999</v>
      </c>
      <c r="F468" s="177">
        <v>0</v>
      </c>
      <c r="G468" s="178">
        <f t="shared" ref="G468:G474" si="0">E468*F468</f>
        <v>0</v>
      </c>
      <c r="H468" s="179">
        <v>0</v>
      </c>
      <c r="I468" s="180">
        <f t="shared" ref="I468:I474" si="1">E468*H468</f>
        <v>0</v>
      </c>
      <c r="J468" s="179">
        <v>0</v>
      </c>
      <c r="K468" s="180">
        <f t="shared" ref="K468:K474" si="2">E468*J468</f>
        <v>0</v>
      </c>
      <c r="O468" s="172">
        <v>2</v>
      </c>
      <c r="AA468" s="145">
        <v>1</v>
      </c>
      <c r="AB468" s="145">
        <v>10</v>
      </c>
      <c r="AC468" s="145">
        <v>10</v>
      </c>
      <c r="AZ468" s="145">
        <v>1</v>
      </c>
      <c r="BA468" s="145">
        <f t="shared" ref="BA468:BA474" si="3">IF(AZ468=1,G468,0)</f>
        <v>0</v>
      </c>
      <c r="BB468" s="145">
        <f t="shared" ref="BB468:BB474" si="4">IF(AZ468=2,G468,0)</f>
        <v>0</v>
      </c>
      <c r="BC468" s="145">
        <f t="shared" ref="BC468:BC474" si="5">IF(AZ468=3,G468,0)</f>
        <v>0</v>
      </c>
      <c r="BD468" s="145">
        <f t="shared" ref="BD468:BD474" si="6">IF(AZ468=4,G468,0)</f>
        <v>0</v>
      </c>
      <c r="BE468" s="145">
        <f t="shared" ref="BE468:BE474" si="7">IF(AZ468=5,G468,0)</f>
        <v>0</v>
      </c>
      <c r="CA468" s="172">
        <v>1</v>
      </c>
      <c r="CB468" s="172">
        <v>10</v>
      </c>
    </row>
    <row r="469" spans="1:80">
      <c r="A469" s="173">
        <v>123</v>
      </c>
      <c r="B469" s="174" t="s">
        <v>591</v>
      </c>
      <c r="C469" s="175" t="s">
        <v>592</v>
      </c>
      <c r="D469" s="176" t="s">
        <v>106</v>
      </c>
      <c r="E469" s="177">
        <v>35.425978049999998</v>
      </c>
      <c r="F469" s="177">
        <v>0</v>
      </c>
      <c r="G469" s="178">
        <f t="shared" si="0"/>
        <v>0</v>
      </c>
      <c r="H469" s="179">
        <v>0</v>
      </c>
      <c r="I469" s="180">
        <f t="shared" si="1"/>
        <v>0</v>
      </c>
      <c r="J469" s="179"/>
      <c r="K469" s="180">
        <f t="shared" si="2"/>
        <v>0</v>
      </c>
      <c r="O469" s="172">
        <v>2</v>
      </c>
      <c r="AA469" s="145">
        <v>8</v>
      </c>
      <c r="AB469" s="145">
        <v>0</v>
      </c>
      <c r="AC469" s="145">
        <v>3</v>
      </c>
      <c r="AZ469" s="145">
        <v>1</v>
      </c>
      <c r="BA469" s="145">
        <f t="shared" si="3"/>
        <v>0</v>
      </c>
      <c r="BB469" s="145">
        <f t="shared" si="4"/>
        <v>0</v>
      </c>
      <c r="BC469" s="145">
        <f t="shared" si="5"/>
        <v>0</v>
      </c>
      <c r="BD469" s="145">
        <f t="shared" si="6"/>
        <v>0</v>
      </c>
      <c r="BE469" s="145">
        <f t="shared" si="7"/>
        <v>0</v>
      </c>
      <c r="CA469" s="172">
        <v>8</v>
      </c>
      <c r="CB469" s="172">
        <v>0</v>
      </c>
    </row>
    <row r="470" spans="1:80">
      <c r="A470" s="173">
        <v>124</v>
      </c>
      <c r="B470" s="174" t="s">
        <v>593</v>
      </c>
      <c r="C470" s="175" t="s">
        <v>594</v>
      </c>
      <c r="D470" s="176" t="s">
        <v>106</v>
      </c>
      <c r="E470" s="177">
        <v>35.425978049999998</v>
      </c>
      <c r="F470" s="177">
        <v>0</v>
      </c>
      <c r="G470" s="178">
        <f t="shared" si="0"/>
        <v>0</v>
      </c>
      <c r="H470" s="179">
        <v>0</v>
      </c>
      <c r="I470" s="180">
        <f t="shared" si="1"/>
        <v>0</v>
      </c>
      <c r="J470" s="179"/>
      <c r="K470" s="180">
        <f t="shared" si="2"/>
        <v>0</v>
      </c>
      <c r="O470" s="172">
        <v>2</v>
      </c>
      <c r="AA470" s="145">
        <v>8</v>
      </c>
      <c r="AB470" s="145">
        <v>0</v>
      </c>
      <c r="AC470" s="145">
        <v>3</v>
      </c>
      <c r="AZ470" s="145">
        <v>1</v>
      </c>
      <c r="BA470" s="145">
        <f t="shared" si="3"/>
        <v>0</v>
      </c>
      <c r="BB470" s="145">
        <f t="shared" si="4"/>
        <v>0</v>
      </c>
      <c r="BC470" s="145">
        <f t="shared" si="5"/>
        <v>0</v>
      </c>
      <c r="BD470" s="145">
        <f t="shared" si="6"/>
        <v>0</v>
      </c>
      <c r="BE470" s="145">
        <f t="shared" si="7"/>
        <v>0</v>
      </c>
      <c r="CA470" s="172">
        <v>8</v>
      </c>
      <c r="CB470" s="172">
        <v>0</v>
      </c>
    </row>
    <row r="471" spans="1:80">
      <c r="A471" s="173">
        <v>125</v>
      </c>
      <c r="B471" s="174" t="s">
        <v>595</v>
      </c>
      <c r="C471" s="175" t="s">
        <v>596</v>
      </c>
      <c r="D471" s="176" t="s">
        <v>106</v>
      </c>
      <c r="E471" s="177">
        <v>212.55586829999999</v>
      </c>
      <c r="F471" s="177">
        <v>0</v>
      </c>
      <c r="G471" s="178">
        <f t="shared" si="0"/>
        <v>0</v>
      </c>
      <c r="H471" s="179">
        <v>0</v>
      </c>
      <c r="I471" s="180">
        <f t="shared" si="1"/>
        <v>0</v>
      </c>
      <c r="J471" s="179"/>
      <c r="K471" s="180">
        <f t="shared" si="2"/>
        <v>0</v>
      </c>
      <c r="O471" s="172">
        <v>2</v>
      </c>
      <c r="AA471" s="145">
        <v>8</v>
      </c>
      <c r="AB471" s="145">
        <v>0</v>
      </c>
      <c r="AC471" s="145">
        <v>3</v>
      </c>
      <c r="AZ471" s="145">
        <v>1</v>
      </c>
      <c r="BA471" s="145">
        <f t="shared" si="3"/>
        <v>0</v>
      </c>
      <c r="BB471" s="145">
        <f t="shared" si="4"/>
        <v>0</v>
      </c>
      <c r="BC471" s="145">
        <f t="shared" si="5"/>
        <v>0</v>
      </c>
      <c r="BD471" s="145">
        <f t="shared" si="6"/>
        <v>0</v>
      </c>
      <c r="BE471" s="145">
        <f t="shared" si="7"/>
        <v>0</v>
      </c>
      <c r="CA471" s="172">
        <v>8</v>
      </c>
      <c r="CB471" s="172">
        <v>0</v>
      </c>
    </row>
    <row r="472" spans="1:80">
      <c r="A472" s="173">
        <v>126</v>
      </c>
      <c r="B472" s="174" t="s">
        <v>597</v>
      </c>
      <c r="C472" s="175" t="s">
        <v>598</v>
      </c>
      <c r="D472" s="176" t="s">
        <v>106</v>
      </c>
      <c r="E472" s="177">
        <v>141.70391219999999</v>
      </c>
      <c r="F472" s="177">
        <v>0</v>
      </c>
      <c r="G472" s="178">
        <f t="shared" si="0"/>
        <v>0</v>
      </c>
      <c r="H472" s="179">
        <v>0</v>
      </c>
      <c r="I472" s="180">
        <f t="shared" si="1"/>
        <v>0</v>
      </c>
      <c r="J472" s="179"/>
      <c r="K472" s="180">
        <f t="shared" si="2"/>
        <v>0</v>
      </c>
      <c r="O472" s="172">
        <v>2</v>
      </c>
      <c r="AA472" s="145">
        <v>8</v>
      </c>
      <c r="AB472" s="145">
        <v>0</v>
      </c>
      <c r="AC472" s="145">
        <v>3</v>
      </c>
      <c r="AZ472" s="145">
        <v>1</v>
      </c>
      <c r="BA472" s="145">
        <f t="shared" si="3"/>
        <v>0</v>
      </c>
      <c r="BB472" s="145">
        <f t="shared" si="4"/>
        <v>0</v>
      </c>
      <c r="BC472" s="145">
        <f t="shared" si="5"/>
        <v>0</v>
      </c>
      <c r="BD472" s="145">
        <f t="shared" si="6"/>
        <v>0</v>
      </c>
      <c r="BE472" s="145">
        <f t="shared" si="7"/>
        <v>0</v>
      </c>
      <c r="CA472" s="172">
        <v>8</v>
      </c>
      <c r="CB472" s="172">
        <v>0</v>
      </c>
    </row>
    <row r="473" spans="1:80">
      <c r="A473" s="173">
        <v>127</v>
      </c>
      <c r="B473" s="174" t="s">
        <v>599</v>
      </c>
      <c r="C473" s="175" t="s">
        <v>600</v>
      </c>
      <c r="D473" s="176" t="s">
        <v>106</v>
      </c>
      <c r="E473" s="177">
        <v>35.425978049999998</v>
      </c>
      <c r="F473" s="177">
        <v>0</v>
      </c>
      <c r="G473" s="178">
        <f t="shared" si="0"/>
        <v>0</v>
      </c>
      <c r="H473" s="179">
        <v>0</v>
      </c>
      <c r="I473" s="180">
        <f t="shared" si="1"/>
        <v>0</v>
      </c>
      <c r="J473" s="179"/>
      <c r="K473" s="180">
        <f t="shared" si="2"/>
        <v>0</v>
      </c>
      <c r="O473" s="172">
        <v>2</v>
      </c>
      <c r="AA473" s="145">
        <v>8</v>
      </c>
      <c r="AB473" s="145">
        <v>0</v>
      </c>
      <c r="AC473" s="145">
        <v>3</v>
      </c>
      <c r="AZ473" s="145">
        <v>1</v>
      </c>
      <c r="BA473" s="145">
        <f t="shared" si="3"/>
        <v>0</v>
      </c>
      <c r="BB473" s="145">
        <f t="shared" si="4"/>
        <v>0</v>
      </c>
      <c r="BC473" s="145">
        <f t="shared" si="5"/>
        <v>0</v>
      </c>
      <c r="BD473" s="145">
        <f t="shared" si="6"/>
        <v>0</v>
      </c>
      <c r="BE473" s="145">
        <f t="shared" si="7"/>
        <v>0</v>
      </c>
      <c r="CA473" s="172">
        <v>8</v>
      </c>
      <c r="CB473" s="172">
        <v>0</v>
      </c>
    </row>
    <row r="474" spans="1:80">
      <c r="A474" s="173">
        <v>128</v>
      </c>
      <c r="B474" s="174" t="s">
        <v>601</v>
      </c>
      <c r="C474" s="175" t="s">
        <v>602</v>
      </c>
      <c r="D474" s="176" t="s">
        <v>106</v>
      </c>
      <c r="E474" s="177">
        <v>35.425978049999998</v>
      </c>
      <c r="F474" s="177">
        <v>0</v>
      </c>
      <c r="G474" s="178">
        <f t="shared" si="0"/>
        <v>0</v>
      </c>
      <c r="H474" s="179">
        <v>0</v>
      </c>
      <c r="I474" s="180">
        <f t="shared" si="1"/>
        <v>0</v>
      </c>
      <c r="J474" s="179"/>
      <c r="K474" s="180">
        <f t="shared" si="2"/>
        <v>0</v>
      </c>
      <c r="O474" s="172">
        <v>2</v>
      </c>
      <c r="AA474" s="145">
        <v>8</v>
      </c>
      <c r="AB474" s="145">
        <v>0</v>
      </c>
      <c r="AC474" s="145">
        <v>3</v>
      </c>
      <c r="AZ474" s="145">
        <v>1</v>
      </c>
      <c r="BA474" s="145">
        <f t="shared" si="3"/>
        <v>0</v>
      </c>
      <c r="BB474" s="145">
        <f t="shared" si="4"/>
        <v>0</v>
      </c>
      <c r="BC474" s="145">
        <f t="shared" si="5"/>
        <v>0</v>
      </c>
      <c r="BD474" s="145">
        <f t="shared" si="6"/>
        <v>0</v>
      </c>
      <c r="BE474" s="145">
        <f t="shared" si="7"/>
        <v>0</v>
      </c>
      <c r="CA474" s="172">
        <v>8</v>
      </c>
      <c r="CB474" s="172">
        <v>0</v>
      </c>
    </row>
    <row r="475" spans="1:80">
      <c r="A475" s="191"/>
      <c r="B475" s="192" t="s">
        <v>76</v>
      </c>
      <c r="C475" s="193" t="s">
        <v>588</v>
      </c>
      <c r="D475" s="194"/>
      <c r="E475" s="195"/>
      <c r="F475" s="196"/>
      <c r="G475" s="197">
        <f>SUM(G467:G474)</f>
        <v>0</v>
      </c>
      <c r="H475" s="198"/>
      <c r="I475" s="199">
        <f>SUM(I467:I474)</f>
        <v>0</v>
      </c>
      <c r="J475" s="198"/>
      <c r="K475" s="199">
        <f>SUM(K467:K474)</f>
        <v>0</v>
      </c>
      <c r="O475" s="172">
        <v>4</v>
      </c>
      <c r="BA475" s="200">
        <f>SUM(BA467:BA474)</f>
        <v>0</v>
      </c>
      <c r="BB475" s="200">
        <f>SUM(BB467:BB474)</f>
        <v>0</v>
      </c>
      <c r="BC475" s="200">
        <f>SUM(BC467:BC474)</f>
        <v>0</v>
      </c>
      <c r="BD475" s="200">
        <f>SUM(BD467:BD474)</f>
        <v>0</v>
      </c>
      <c r="BE475" s="200">
        <f>SUM(BE467:BE474)</f>
        <v>0</v>
      </c>
    </row>
    <row r="476" spans="1:80">
      <c r="E476" s="145"/>
    </row>
    <row r="477" spans="1:80">
      <c r="E477" s="145"/>
    </row>
    <row r="478" spans="1:80">
      <c r="E478" s="145"/>
    </row>
    <row r="479" spans="1:80">
      <c r="E479" s="145"/>
    </row>
    <row r="480" spans="1:80">
      <c r="E480" s="145"/>
    </row>
    <row r="481" spans="5:5">
      <c r="E481" s="145"/>
    </row>
    <row r="482" spans="5:5">
      <c r="E482" s="145"/>
    </row>
    <row r="483" spans="5:5">
      <c r="E483" s="145"/>
    </row>
    <row r="484" spans="5:5">
      <c r="E484" s="145"/>
    </row>
    <row r="485" spans="5:5">
      <c r="E485" s="145"/>
    </row>
    <row r="486" spans="5:5">
      <c r="E486" s="145"/>
    </row>
    <row r="487" spans="5:5">
      <c r="E487" s="145"/>
    </row>
    <row r="488" spans="5:5">
      <c r="E488" s="145"/>
    </row>
    <row r="489" spans="5:5">
      <c r="E489" s="145"/>
    </row>
    <row r="490" spans="5:5">
      <c r="E490" s="145"/>
    </row>
    <row r="491" spans="5:5">
      <c r="E491" s="145"/>
    </row>
    <row r="492" spans="5:5">
      <c r="E492" s="145"/>
    </row>
    <row r="493" spans="5:5">
      <c r="E493" s="145"/>
    </row>
    <row r="494" spans="5:5">
      <c r="E494" s="145"/>
    </row>
    <row r="495" spans="5:5">
      <c r="E495" s="145"/>
    </row>
    <row r="496" spans="5:5">
      <c r="E496" s="145"/>
    </row>
    <row r="497" spans="1:7">
      <c r="E497" s="145"/>
    </row>
    <row r="498" spans="1:7">
      <c r="E498" s="145"/>
    </row>
    <row r="499" spans="1:7">
      <c r="A499" s="190"/>
      <c r="B499" s="190"/>
      <c r="C499" s="190"/>
      <c r="D499" s="190"/>
      <c r="E499" s="190"/>
      <c r="F499" s="190"/>
      <c r="G499" s="190"/>
    </row>
    <row r="500" spans="1:7">
      <c r="A500" s="190"/>
      <c r="B500" s="190"/>
      <c r="C500" s="190"/>
      <c r="D500" s="190"/>
      <c r="E500" s="190"/>
      <c r="F500" s="190"/>
      <c r="G500" s="190"/>
    </row>
    <row r="501" spans="1:7">
      <c r="A501" s="190"/>
      <c r="B501" s="190"/>
      <c r="C501" s="190"/>
      <c r="D501" s="190"/>
      <c r="E501" s="190"/>
      <c r="F501" s="190"/>
      <c r="G501" s="190"/>
    </row>
    <row r="502" spans="1:7">
      <c r="A502" s="190"/>
      <c r="B502" s="190"/>
      <c r="C502" s="190"/>
      <c r="D502" s="190"/>
      <c r="E502" s="190"/>
      <c r="F502" s="190"/>
      <c r="G502" s="190"/>
    </row>
    <row r="503" spans="1:7">
      <c r="E503" s="145"/>
    </row>
    <row r="504" spans="1:7">
      <c r="E504" s="145"/>
    </row>
    <row r="505" spans="1:7">
      <c r="E505" s="145"/>
    </row>
    <row r="506" spans="1:7">
      <c r="E506" s="145"/>
    </row>
    <row r="507" spans="1:7">
      <c r="E507" s="145"/>
    </row>
    <row r="508" spans="1:7">
      <c r="E508" s="145"/>
    </row>
    <row r="509" spans="1:7">
      <c r="E509" s="145"/>
    </row>
    <row r="510" spans="1:7">
      <c r="E510" s="145"/>
    </row>
    <row r="511" spans="1:7">
      <c r="E511" s="145"/>
    </row>
    <row r="512" spans="1:7">
      <c r="E512" s="145"/>
    </row>
    <row r="513" spans="5:5">
      <c r="E513" s="145"/>
    </row>
    <row r="514" spans="5:5">
      <c r="E514" s="145"/>
    </row>
    <row r="515" spans="5:5">
      <c r="E515" s="145"/>
    </row>
    <row r="516" spans="5:5">
      <c r="E516" s="145"/>
    </row>
    <row r="517" spans="5:5">
      <c r="E517" s="145"/>
    </row>
    <row r="518" spans="5:5">
      <c r="E518" s="145"/>
    </row>
    <row r="519" spans="5:5">
      <c r="E519" s="145"/>
    </row>
    <row r="520" spans="5:5">
      <c r="E520" s="145"/>
    </row>
    <row r="521" spans="5:5">
      <c r="E521" s="145"/>
    </row>
    <row r="522" spans="5:5">
      <c r="E522" s="145"/>
    </row>
    <row r="523" spans="5:5">
      <c r="E523" s="145"/>
    </row>
    <row r="524" spans="5:5">
      <c r="E524" s="145"/>
    </row>
    <row r="525" spans="5:5">
      <c r="E525" s="145"/>
    </row>
    <row r="526" spans="5:5">
      <c r="E526" s="145"/>
    </row>
    <row r="527" spans="5:5">
      <c r="E527" s="145"/>
    </row>
    <row r="528" spans="5:5">
      <c r="E528" s="145"/>
    </row>
    <row r="529" spans="1:7">
      <c r="E529" s="145"/>
    </row>
    <row r="530" spans="1:7">
      <c r="E530" s="145"/>
    </row>
    <row r="531" spans="1:7">
      <c r="E531" s="145"/>
    </row>
    <row r="532" spans="1:7">
      <c r="E532" s="145"/>
    </row>
    <row r="533" spans="1:7">
      <c r="E533" s="145"/>
    </row>
    <row r="534" spans="1:7">
      <c r="A534" s="201"/>
      <c r="B534" s="201"/>
    </row>
    <row r="535" spans="1:7">
      <c r="A535" s="190"/>
      <c r="B535" s="190"/>
      <c r="C535" s="202"/>
      <c r="D535" s="202"/>
      <c r="E535" s="203"/>
      <c r="F535" s="202"/>
      <c r="G535" s="204"/>
    </row>
    <row r="536" spans="1:7">
      <c r="A536" s="205"/>
      <c r="B536" s="205"/>
      <c r="C536" s="190"/>
      <c r="D536" s="190"/>
      <c r="E536" s="206"/>
      <c r="F536" s="190"/>
      <c r="G536" s="190"/>
    </row>
    <row r="537" spans="1:7">
      <c r="A537" s="190"/>
      <c r="B537" s="190"/>
      <c r="C537" s="190"/>
      <c r="D537" s="190"/>
      <c r="E537" s="206"/>
      <c r="F537" s="190"/>
      <c r="G537" s="190"/>
    </row>
    <row r="538" spans="1:7">
      <c r="A538" s="190"/>
      <c r="B538" s="190"/>
      <c r="C538" s="190"/>
      <c r="D538" s="190"/>
      <c r="E538" s="206"/>
      <c r="F538" s="190"/>
      <c r="G538" s="190"/>
    </row>
    <row r="539" spans="1:7">
      <c r="A539" s="190"/>
      <c r="B539" s="190"/>
      <c r="C539" s="190"/>
      <c r="D539" s="190"/>
      <c r="E539" s="206"/>
      <c r="F539" s="190"/>
      <c r="G539" s="190"/>
    </row>
    <row r="540" spans="1:7">
      <c r="A540" s="190"/>
      <c r="B540" s="190"/>
      <c r="C540" s="190"/>
      <c r="D540" s="190"/>
      <c r="E540" s="206"/>
      <c r="F540" s="190"/>
      <c r="G540" s="190"/>
    </row>
    <row r="541" spans="1:7">
      <c r="A541" s="190"/>
      <c r="B541" s="190"/>
      <c r="C541" s="190"/>
      <c r="D541" s="190"/>
      <c r="E541" s="206"/>
      <c r="F541" s="190"/>
      <c r="G541" s="190"/>
    </row>
    <row r="542" spans="1:7">
      <c r="A542" s="190"/>
      <c r="B542" s="190"/>
      <c r="C542" s="190"/>
      <c r="D542" s="190"/>
      <c r="E542" s="206"/>
      <c r="F542" s="190"/>
      <c r="G542" s="190"/>
    </row>
    <row r="543" spans="1:7">
      <c r="A543" s="190"/>
      <c r="B543" s="190"/>
      <c r="C543" s="190"/>
      <c r="D543" s="190"/>
      <c r="E543" s="206"/>
      <c r="F543" s="190"/>
      <c r="G543" s="190"/>
    </row>
    <row r="544" spans="1:7">
      <c r="A544" s="190"/>
      <c r="B544" s="190"/>
      <c r="C544" s="190"/>
      <c r="D544" s="190"/>
      <c r="E544" s="206"/>
      <c r="F544" s="190"/>
      <c r="G544" s="190"/>
    </row>
    <row r="545" spans="1:7">
      <c r="A545" s="190"/>
      <c r="B545" s="190"/>
      <c r="C545" s="190"/>
      <c r="D545" s="190"/>
      <c r="E545" s="206"/>
      <c r="F545" s="190"/>
      <c r="G545" s="190"/>
    </row>
    <row r="546" spans="1:7">
      <c r="A546" s="190"/>
      <c r="B546" s="190"/>
      <c r="C546" s="190"/>
      <c r="D546" s="190"/>
      <c r="E546" s="206"/>
      <c r="F546" s="190"/>
      <c r="G546" s="190"/>
    </row>
    <row r="547" spans="1:7">
      <c r="A547" s="190"/>
      <c r="B547" s="190"/>
      <c r="C547" s="190"/>
      <c r="D547" s="190"/>
      <c r="E547" s="206"/>
      <c r="F547" s="190"/>
      <c r="G547" s="190"/>
    </row>
    <row r="548" spans="1:7">
      <c r="A548" s="190"/>
      <c r="B548" s="190"/>
      <c r="C548" s="190"/>
      <c r="D548" s="190"/>
      <c r="E548" s="206"/>
      <c r="F548" s="190"/>
      <c r="G548" s="190"/>
    </row>
  </sheetData>
  <mergeCells count="303">
    <mergeCell ref="C459:D459"/>
    <mergeCell ref="C460:D460"/>
    <mergeCell ref="C461:D461"/>
    <mergeCell ref="C462:D462"/>
    <mergeCell ref="C463:D463"/>
    <mergeCell ref="C464:D464"/>
    <mergeCell ref="C453:D453"/>
    <mergeCell ref="C454:D454"/>
    <mergeCell ref="C455:D455"/>
    <mergeCell ref="C456:D456"/>
    <mergeCell ref="C457:D457"/>
    <mergeCell ref="C458:D458"/>
    <mergeCell ref="C447:D447"/>
    <mergeCell ref="C448:D448"/>
    <mergeCell ref="C449:D449"/>
    <mergeCell ref="C450:D450"/>
    <mergeCell ref="C451:D451"/>
    <mergeCell ref="C452:D452"/>
    <mergeCell ref="C439:D439"/>
    <mergeCell ref="C440:D440"/>
    <mergeCell ref="C441:D441"/>
    <mergeCell ref="C442:D442"/>
    <mergeCell ref="C443:D443"/>
    <mergeCell ref="C444:D444"/>
    <mergeCell ref="C445:D445"/>
    <mergeCell ref="C446:D446"/>
    <mergeCell ref="C426:D426"/>
    <mergeCell ref="C428:D428"/>
    <mergeCell ref="C430:D430"/>
    <mergeCell ref="C435:D435"/>
    <mergeCell ref="C417:D417"/>
    <mergeCell ref="C418:D418"/>
    <mergeCell ref="C419:D419"/>
    <mergeCell ref="C422:D422"/>
    <mergeCell ref="C424:D424"/>
    <mergeCell ref="C425:D425"/>
    <mergeCell ref="C406:D406"/>
    <mergeCell ref="C407:D407"/>
    <mergeCell ref="C408:D408"/>
    <mergeCell ref="C412:D412"/>
    <mergeCell ref="C413:D413"/>
    <mergeCell ref="C414:D414"/>
    <mergeCell ref="C415:D415"/>
    <mergeCell ref="C416:D416"/>
    <mergeCell ref="C399:D399"/>
    <mergeCell ref="C400:D400"/>
    <mergeCell ref="C401:D401"/>
    <mergeCell ref="C403:D403"/>
    <mergeCell ref="C404:D404"/>
    <mergeCell ref="C405:D405"/>
    <mergeCell ref="C393:D393"/>
    <mergeCell ref="C394:D394"/>
    <mergeCell ref="C395:D395"/>
    <mergeCell ref="C396:D396"/>
    <mergeCell ref="C397:D397"/>
    <mergeCell ref="C398:D398"/>
    <mergeCell ref="C387:D387"/>
    <mergeCell ref="C388:D388"/>
    <mergeCell ref="C389:D389"/>
    <mergeCell ref="C390:D390"/>
    <mergeCell ref="C391:D391"/>
    <mergeCell ref="C392:D392"/>
    <mergeCell ref="C380:D380"/>
    <mergeCell ref="C381:D381"/>
    <mergeCell ref="C382:D382"/>
    <mergeCell ref="C383:D383"/>
    <mergeCell ref="C385:D385"/>
    <mergeCell ref="C386:D386"/>
    <mergeCell ref="C372:D372"/>
    <mergeCell ref="C374:D374"/>
    <mergeCell ref="C376:D376"/>
    <mergeCell ref="C377:D377"/>
    <mergeCell ref="C378:D378"/>
    <mergeCell ref="C379:D379"/>
    <mergeCell ref="C365:D365"/>
    <mergeCell ref="C366:D366"/>
    <mergeCell ref="C367:D367"/>
    <mergeCell ref="C368:D368"/>
    <mergeCell ref="C369:D369"/>
    <mergeCell ref="C370:D370"/>
    <mergeCell ref="C358:D358"/>
    <mergeCell ref="C359:D359"/>
    <mergeCell ref="C360:D360"/>
    <mergeCell ref="C362:D362"/>
    <mergeCell ref="C363:D363"/>
    <mergeCell ref="C364:D364"/>
    <mergeCell ref="C352:D352"/>
    <mergeCell ref="C353:D353"/>
    <mergeCell ref="C354:D354"/>
    <mergeCell ref="C355:D355"/>
    <mergeCell ref="C356:D356"/>
    <mergeCell ref="C357:D357"/>
    <mergeCell ref="C337:D337"/>
    <mergeCell ref="C338:D338"/>
    <mergeCell ref="C339:D339"/>
    <mergeCell ref="C340:D340"/>
    <mergeCell ref="C341:D341"/>
    <mergeCell ref="C343:D343"/>
    <mergeCell ref="C345:D345"/>
    <mergeCell ref="C346:D346"/>
    <mergeCell ref="C347:D347"/>
    <mergeCell ref="C326:D326"/>
    <mergeCell ref="C327:D327"/>
    <mergeCell ref="C329:D329"/>
    <mergeCell ref="C330:D330"/>
    <mergeCell ref="C332:D332"/>
    <mergeCell ref="C348:D348"/>
    <mergeCell ref="C349:D349"/>
    <mergeCell ref="C350:D350"/>
    <mergeCell ref="C351:D351"/>
    <mergeCell ref="C319:D319"/>
    <mergeCell ref="C320:D320"/>
    <mergeCell ref="C321:D321"/>
    <mergeCell ref="C324:D324"/>
    <mergeCell ref="C325:D325"/>
    <mergeCell ref="C298:D298"/>
    <mergeCell ref="C300:G300"/>
    <mergeCell ref="C301:D301"/>
    <mergeCell ref="C303:G303"/>
    <mergeCell ref="C304:D304"/>
    <mergeCell ref="C288:D288"/>
    <mergeCell ref="C289:D289"/>
    <mergeCell ref="C293:D293"/>
    <mergeCell ref="C294:D294"/>
    <mergeCell ref="C296:D296"/>
    <mergeCell ref="C297:D297"/>
    <mergeCell ref="C275:D275"/>
    <mergeCell ref="C276:D276"/>
    <mergeCell ref="C280:D280"/>
    <mergeCell ref="C281:D281"/>
    <mergeCell ref="C283:D283"/>
    <mergeCell ref="C284:D284"/>
    <mergeCell ref="C285:D285"/>
    <mergeCell ref="C287:D287"/>
    <mergeCell ref="C265:D265"/>
    <mergeCell ref="C267:D267"/>
    <mergeCell ref="C268:D268"/>
    <mergeCell ref="C270:D270"/>
    <mergeCell ref="C271:D271"/>
    <mergeCell ref="C273:D273"/>
    <mergeCell ref="C256:D256"/>
    <mergeCell ref="C258:D258"/>
    <mergeCell ref="C259:D259"/>
    <mergeCell ref="C260:D260"/>
    <mergeCell ref="C261:D261"/>
    <mergeCell ref="C263:D263"/>
    <mergeCell ref="C247:D247"/>
    <mergeCell ref="C248:D248"/>
    <mergeCell ref="C249:D249"/>
    <mergeCell ref="C250:D250"/>
    <mergeCell ref="C252:D252"/>
    <mergeCell ref="C253:D253"/>
    <mergeCell ref="C254:D254"/>
    <mergeCell ref="C255:D255"/>
    <mergeCell ref="C234:D234"/>
    <mergeCell ref="C235:D235"/>
    <mergeCell ref="C236:D236"/>
    <mergeCell ref="C237:D237"/>
    <mergeCell ref="C242:D242"/>
    <mergeCell ref="C243:D243"/>
    <mergeCell ref="C226:D226"/>
    <mergeCell ref="C228:D228"/>
    <mergeCell ref="C229:D229"/>
    <mergeCell ref="C230:D230"/>
    <mergeCell ref="C231:D231"/>
    <mergeCell ref="C232:D232"/>
    <mergeCell ref="C219:D219"/>
    <mergeCell ref="C220:D220"/>
    <mergeCell ref="C221:D221"/>
    <mergeCell ref="C223:D223"/>
    <mergeCell ref="C224:D224"/>
    <mergeCell ref="C225:D225"/>
    <mergeCell ref="C210:D210"/>
    <mergeCell ref="C212:D212"/>
    <mergeCell ref="C213:D213"/>
    <mergeCell ref="C214:D214"/>
    <mergeCell ref="C215:D215"/>
    <mergeCell ref="C216:D216"/>
    <mergeCell ref="C217:D217"/>
    <mergeCell ref="C218:D218"/>
    <mergeCell ref="C194:D194"/>
    <mergeCell ref="C196:D196"/>
    <mergeCell ref="C198:D198"/>
    <mergeCell ref="C202:D202"/>
    <mergeCell ref="C204:D204"/>
    <mergeCell ref="C180:D180"/>
    <mergeCell ref="C182:D182"/>
    <mergeCell ref="C184:D184"/>
    <mergeCell ref="C185:D185"/>
    <mergeCell ref="C187:D187"/>
    <mergeCell ref="C189:D189"/>
    <mergeCell ref="C191:D191"/>
    <mergeCell ref="C193:D193"/>
    <mergeCell ref="C170:D170"/>
    <mergeCell ref="C172:D172"/>
    <mergeCell ref="C173:D173"/>
    <mergeCell ref="C174:D174"/>
    <mergeCell ref="C175:D175"/>
    <mergeCell ref="C176:D176"/>
    <mergeCell ref="C160:D160"/>
    <mergeCell ref="C162:D162"/>
    <mergeCell ref="C164:D164"/>
    <mergeCell ref="C166:D166"/>
    <mergeCell ref="C168:D168"/>
    <mergeCell ref="C169:D169"/>
    <mergeCell ref="C153:D153"/>
    <mergeCell ref="C154:D154"/>
    <mergeCell ref="C155:D155"/>
    <mergeCell ref="C156:D156"/>
    <mergeCell ref="C158:D158"/>
    <mergeCell ref="C159:D159"/>
    <mergeCell ref="C145:D145"/>
    <mergeCell ref="C146:D146"/>
    <mergeCell ref="C148:D148"/>
    <mergeCell ref="C149:D149"/>
    <mergeCell ref="C150:D150"/>
    <mergeCell ref="C152:D152"/>
    <mergeCell ref="C135:D135"/>
    <mergeCell ref="C137:D137"/>
    <mergeCell ref="C138:D138"/>
    <mergeCell ref="C140:D140"/>
    <mergeCell ref="C141:D141"/>
    <mergeCell ref="C143:D143"/>
    <mergeCell ref="C122:D122"/>
    <mergeCell ref="C123:D123"/>
    <mergeCell ref="C125:D125"/>
    <mergeCell ref="C127:D127"/>
    <mergeCell ref="C128:D128"/>
    <mergeCell ref="C130:D130"/>
    <mergeCell ref="C132:D132"/>
    <mergeCell ref="C134:D134"/>
    <mergeCell ref="C108:D108"/>
    <mergeCell ref="C110:D110"/>
    <mergeCell ref="C113:D113"/>
    <mergeCell ref="C117:D117"/>
    <mergeCell ref="C118:D118"/>
    <mergeCell ref="C98:D98"/>
    <mergeCell ref="C99:D99"/>
    <mergeCell ref="C101:D101"/>
    <mergeCell ref="C103:D103"/>
    <mergeCell ref="C104:D104"/>
    <mergeCell ref="C84:D84"/>
    <mergeCell ref="C85:D85"/>
    <mergeCell ref="C89:D89"/>
    <mergeCell ref="C90:D90"/>
    <mergeCell ref="C91:D91"/>
    <mergeCell ref="C92:D92"/>
    <mergeCell ref="C93:D93"/>
    <mergeCell ref="C95:D95"/>
    <mergeCell ref="C70:D70"/>
    <mergeCell ref="C71:D71"/>
    <mergeCell ref="C73:D73"/>
    <mergeCell ref="C77:D77"/>
    <mergeCell ref="C79:D79"/>
    <mergeCell ref="C80:D80"/>
    <mergeCell ref="C81:D81"/>
    <mergeCell ref="C83:D83"/>
    <mergeCell ref="C63:D63"/>
    <mergeCell ref="C64:D64"/>
    <mergeCell ref="C65:D65"/>
    <mergeCell ref="C66:D66"/>
    <mergeCell ref="C67:D67"/>
    <mergeCell ref="C69:D69"/>
    <mergeCell ref="C54:D54"/>
    <mergeCell ref="C55:D55"/>
    <mergeCell ref="C57:D57"/>
    <mergeCell ref="C59:D59"/>
    <mergeCell ref="C60:D60"/>
    <mergeCell ref="C62:D62"/>
    <mergeCell ref="C46:D46"/>
    <mergeCell ref="C48:D48"/>
    <mergeCell ref="C49:D49"/>
    <mergeCell ref="C51:D51"/>
    <mergeCell ref="C52:D52"/>
    <mergeCell ref="C53:D53"/>
    <mergeCell ref="C32:D32"/>
    <mergeCell ref="C33:D33"/>
    <mergeCell ref="C37:D37"/>
    <mergeCell ref="C38:D38"/>
    <mergeCell ref="C39:D39"/>
    <mergeCell ref="C41:D41"/>
    <mergeCell ref="C43:D43"/>
    <mergeCell ref="C44:D44"/>
    <mergeCell ref="C24:D24"/>
    <mergeCell ref="C26:D26"/>
    <mergeCell ref="C28:D28"/>
    <mergeCell ref="C29:D29"/>
    <mergeCell ref="C30:D30"/>
    <mergeCell ref="C31:D31"/>
    <mergeCell ref="C17:D17"/>
    <mergeCell ref="C18:D18"/>
    <mergeCell ref="C19:D19"/>
    <mergeCell ref="C20:D20"/>
    <mergeCell ref="C21:D21"/>
    <mergeCell ref="C22:D22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Krycí list</vt:lpstr>
      <vt:lpstr>Rekapitulace</vt:lpstr>
      <vt:lpstr>Položky</vt:lpstr>
      <vt:lpstr>Položky!Názvy_tisku</vt:lpstr>
      <vt:lpstr>Rekapitulace!Názvy_tisku</vt:lpstr>
      <vt:lpstr>'Krycí list'!Oblast_tisku</vt:lpstr>
      <vt:lpstr>Položky!Oblast_tisku</vt:lpstr>
      <vt:lpstr>Rekapitulace!Oblast_tisku</vt:lpstr>
    </vt:vector>
  </TitlesOfParts>
  <Company>ATC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money</dc:creator>
  <cp:lastModifiedBy>Brychta</cp:lastModifiedBy>
  <cp:lastPrinted>2015-03-26T09:36:34Z</cp:lastPrinted>
  <dcterms:created xsi:type="dcterms:W3CDTF">2015-03-26T09:11:22Z</dcterms:created>
  <dcterms:modified xsi:type="dcterms:W3CDTF">2015-03-26T11:02:53Z</dcterms:modified>
</cp:coreProperties>
</file>